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 firstSheet="4" activeTab="6"/>
  </bookViews>
  <sheets>
    <sheet name="Can doi QI" sheetId="1" r:id="rId1"/>
    <sheet name="thu Quý I" sheetId="2" r:id="rId2"/>
    <sheet name="Chi quý I" sheetId="3" r:id="rId3"/>
    <sheet name="Cân doi Quiy II" sheetId="4" r:id="rId4"/>
    <sheet name="CD 9 thang" sheetId="10" r:id="rId5"/>
    <sheet name="thu 9 thang" sheetId="11" r:id="rId6"/>
    <sheet name="chi 9 thang" sheetId="12" r:id="rId7"/>
  </sheets>
  <definedNames>
    <definedName name="_xlnm.Print_Area" localSheetId="0">'Can doi QI'!$A$1:$F$19</definedName>
    <definedName name="_xlnm.Print_Area" localSheetId="3">'Cân doi Quiy II'!$A$1:$F$19</definedName>
    <definedName name="_xlnm.Print_Area" localSheetId="4">'CD 9 thang'!$A$1:$F$20</definedName>
    <definedName name="_xlnm.Print_Area" localSheetId="2">'Chi quý I'!$A$1:$F$28</definedName>
    <definedName name="_xlnm.Print_Area" localSheetId="5">'thu 9 thang'!$A$1:$F$27</definedName>
    <definedName name="_xlnm.Print_Area" localSheetId="1">'thu Quý I'!$A$1:$F$26</definedName>
  </definedNames>
  <calcPr calcId="144525"/>
</workbook>
</file>

<file path=xl/calcChain.xml><?xml version="1.0" encoding="utf-8"?>
<calcChain xmlns="http://schemas.openxmlformats.org/spreadsheetml/2006/main">
  <c r="F9" i="4" l="1"/>
  <c r="F11" i="4"/>
  <c r="F12" i="4"/>
  <c r="F18" i="4"/>
  <c r="C17" i="4" l="1"/>
  <c r="C14" i="4" s="1"/>
  <c r="C13" i="4" s="1"/>
  <c r="D16" i="4"/>
  <c r="F16" i="4" s="1"/>
  <c r="C16" i="4"/>
  <c r="E16" i="4" s="1"/>
  <c r="D15" i="4"/>
  <c r="C15" i="4"/>
  <c r="E11" i="4"/>
  <c r="D10" i="4"/>
  <c r="C10" i="4"/>
  <c r="C9" i="4" s="1"/>
  <c r="E17" i="4" l="1"/>
  <c r="D9" i="4"/>
  <c r="F10" i="4"/>
  <c r="D14" i="4"/>
  <c r="F14" i="4" s="1"/>
  <c r="F15" i="4"/>
  <c r="E14" i="4"/>
  <c r="E15" i="4"/>
  <c r="E10" i="4"/>
  <c r="E9" i="4" l="1"/>
  <c r="D13" i="4"/>
  <c r="E13" i="4" l="1"/>
  <c r="F13" i="4"/>
  <c r="D16" i="1"/>
  <c r="D15" i="1"/>
  <c r="D14" i="1" s="1"/>
  <c r="D13" i="1" s="1"/>
  <c r="D10" i="1"/>
  <c r="C10" i="1"/>
  <c r="C9" i="1" s="1"/>
  <c r="C17" i="1"/>
  <c r="C16" i="1"/>
  <c r="C15" i="1"/>
  <c r="D24" i="3"/>
  <c r="D23" i="3"/>
  <c r="D18" i="3"/>
  <c r="D15" i="3"/>
  <c r="D11" i="3"/>
  <c r="C15" i="3"/>
  <c r="C14" i="3" s="1"/>
  <c r="C11" i="3"/>
  <c r="C10" i="3" s="1"/>
  <c r="D25" i="2" l="1"/>
  <c r="D24" i="2" s="1"/>
  <c r="D21" i="2" l="1"/>
  <c r="D20" i="2"/>
  <c r="E26" i="3"/>
  <c r="E24" i="3"/>
  <c r="E23" i="3"/>
  <c r="E22" i="3"/>
  <c r="E20" i="3"/>
  <c r="E19" i="3"/>
  <c r="E17" i="3"/>
  <c r="E16" i="3"/>
  <c r="D14" i="3"/>
  <c r="C9" i="3"/>
  <c r="E25" i="2"/>
  <c r="E24" i="2"/>
  <c r="D23" i="2"/>
  <c r="C23" i="2"/>
  <c r="E21" i="2"/>
  <c r="E19" i="2"/>
  <c r="E18" i="2"/>
  <c r="E17" i="2"/>
  <c r="E16" i="2"/>
  <c r="E15" i="2"/>
  <c r="E14" i="2"/>
  <c r="E13" i="2"/>
  <c r="E12" i="2"/>
  <c r="E11" i="2"/>
  <c r="C10" i="2"/>
  <c r="C9" i="2" s="1"/>
  <c r="E15" i="1"/>
  <c r="C14" i="1"/>
  <c r="C13" i="1" s="1"/>
  <c r="E11" i="1"/>
  <c r="D10" i="2" l="1"/>
  <c r="E15" i="3"/>
  <c r="E12" i="3"/>
  <c r="E18" i="3"/>
  <c r="E21" i="3"/>
  <c r="D9" i="2"/>
  <c r="E10" i="2"/>
  <c r="E23" i="2"/>
  <c r="E20" i="2"/>
  <c r="E17" i="1"/>
  <c r="D9" i="1"/>
  <c r="E10" i="1"/>
  <c r="E16" i="1"/>
  <c r="E11" i="3" l="1"/>
  <c r="D10" i="3"/>
  <c r="E9" i="2"/>
  <c r="E14" i="1"/>
  <c r="E9" i="1"/>
  <c r="E10" i="3" l="1"/>
  <c r="D9" i="3"/>
  <c r="E13" i="1"/>
  <c r="E9" i="3" l="1"/>
</calcChain>
</file>

<file path=xl/sharedStrings.xml><?xml version="1.0" encoding="utf-8"?>
<sst xmlns="http://schemas.openxmlformats.org/spreadsheetml/2006/main" count="230" uniqueCount="75">
  <si>
    <t xml:space="preserve">               ỦY BAN NHÂN DÂN</t>
  </si>
  <si>
    <t>Biểu số 01</t>
  </si>
  <si>
    <t xml:space="preserve">               HUYỆN THẠCH HÀ</t>
  </si>
  <si>
    <t>ĐVT: Triệu đồng.</t>
  </si>
  <si>
    <t>TT</t>
  </si>
  <si>
    <t>Nội dung</t>
  </si>
  <si>
    <t>So sánh ước thực hiện với (%)</t>
  </si>
  <si>
    <t>Cùng kỳ năm trước</t>
  </si>
  <si>
    <t>A</t>
  </si>
  <si>
    <t>TỔNG NGUỒN THU NGÂN SÁCH HUYỆN</t>
  </si>
  <si>
    <t>I</t>
  </si>
  <si>
    <t>Thu ngân sách huyện được hưởng theo phân cấp</t>
  </si>
  <si>
    <t>II</t>
  </si>
  <si>
    <t>Thu bổ sung ngân sách cấp trên</t>
  </si>
  <si>
    <t>III</t>
  </si>
  <si>
    <t>Thu chuyển nguồn từ năm trước chuyển sang</t>
  </si>
  <si>
    <t>B</t>
  </si>
  <si>
    <t>TỔNG CHI NGÂN SÁCH HUYỆN</t>
  </si>
  <si>
    <t>Tổng chi cân đối ngân sách huyện</t>
  </si>
  <si>
    <t>Chi đầu tư phát triển</t>
  </si>
  <si>
    <t>Chi thường xuyên</t>
  </si>
  <si>
    <t>Dự phòng ngân sách</t>
  </si>
  <si>
    <t>Chi từ nguồn bổ sung có mục tiêu từ ngân sách cấp tỉnh</t>
  </si>
  <si>
    <t>ỦY  BAN NHÂN DÂN HUYỆN</t>
  </si>
  <si>
    <t>CÂN ĐỐI NGÂN SÁCH HUYỆN QUÝ I NĂM 2020</t>
  </si>
  <si>
    <t>Dự toán năm 2020</t>
  </si>
  <si>
    <t>ỦY BAN NHÂN DÂN</t>
  </si>
  <si>
    <t>Biểu 02</t>
  </si>
  <si>
    <t>HUYỆN THẠCH HÀ</t>
  </si>
  <si>
    <t>Đơn vị tính: Triệu đồng</t>
  </si>
  <si>
    <t>So sánh ước
 thực hiện với (%)</t>
  </si>
  <si>
    <t>TỔNG THU NSNN TRÊN ĐỊA BÀN</t>
  </si>
  <si>
    <t>Thu nội địa</t>
  </si>
  <si>
    <t>Thu Quốc doanh</t>
  </si>
  <si>
    <t>Thu Ngoài quốc doanh</t>
  </si>
  <si>
    <t>Thuế thu nhập cá nhân</t>
  </si>
  <si>
    <t>Lệ phí trước bạ</t>
  </si>
  <si>
    <t>Thu phí, lệ phí</t>
  </si>
  <si>
    <t>Thuế phi nông nghiệp</t>
  </si>
  <si>
    <t xml:space="preserve">Cấp quyền khai thác khoáng sản </t>
  </si>
  <si>
    <t>Tiền thuê mặt đất, mặt nước</t>
  </si>
  <si>
    <t>Tiền sử dụng đất</t>
  </si>
  <si>
    <t>Thu tại xã</t>
  </si>
  <si>
    <t>Thu khác ngân sách</t>
  </si>
  <si>
    <t>Thu viện trợ</t>
  </si>
  <si>
    <t>THU NS HUYỆN ĐƯỢC HƯỞNG THEO PHÂN CẤP</t>
  </si>
  <si>
    <t>Từ các khoản thu phân chia</t>
  </si>
  <si>
    <t>Các khoản thu ngân sách huyện hưởng 100%</t>
  </si>
  <si>
    <t>ỦY BAN NHÂN DÂN HUYỆN</t>
  </si>
  <si>
    <t>Biểu 03</t>
  </si>
  <si>
    <t>CHI CÂN ĐỐI NGÂN SÁCH HUYỆN</t>
  </si>
  <si>
    <t>Chi đầu tư cho các dự án</t>
  </si>
  <si>
    <t>Chi đầu tư phát triển khác</t>
  </si>
  <si>
    <t>Chi An ninh - Quốc phòng</t>
  </si>
  <si>
    <t>Sự nghiệp GD-ĐT và dạy nghề</t>
  </si>
  <si>
    <t>Sự nghiệp y tế</t>
  </si>
  <si>
    <t>Sự nghiệp VHTT, TTTH</t>
  </si>
  <si>
    <t>Sự nghiệp thể dục thể thao</t>
  </si>
  <si>
    <t>Chi đảm bảo xã hội</t>
  </si>
  <si>
    <t>Sự nghiệp kinh tế</t>
  </si>
  <si>
    <t>Chi sự nghiệp môi trường (bao gồm xử lý rác)</t>
  </si>
  <si>
    <t>Chi quản lý hành chính Nhà nước, Đảng, Đoàn thể</t>
  </si>
  <si>
    <t>Chi khác ngân sách</t>
  </si>
  <si>
    <t>Dự phòng</t>
  </si>
  <si>
    <t>CHI TỪ NGUỒN BỔ SUNG TỪ NS CẤP TRÊN</t>
  </si>
  <si>
    <t>ƯỚC THỰC HIỆN THU NGÂN SÁCH NHÀ NƯỚC QUÝ I NĂM 2020</t>
  </si>
  <si>
    <t>Ước thực hiện quý I năm 2020</t>
  </si>
  <si>
    <t>ƯỚC THỰC HIỆN CHI NGÂN SÁCH NHÀ NƯỚC QUÝ I NĂM 2020</t>
  </si>
  <si>
    <t>Chi tạo nguồn CCTL theo quy định</t>
  </si>
  <si>
    <t>CÂN ĐỐI NGÂN SÁCH HUYỆN QUÝ II NĂM 2020</t>
  </si>
  <si>
    <t>Ước thực hiện quý II năm 2020</t>
  </si>
  <si>
    <t>CÂN ĐỐI NGÂN SÁCH HUYỆN QUÝ III NĂM 2020</t>
  </si>
  <si>
    <t>ƯỚC THỰC HIỆN THU NGÂN SÁCH NHÀ NƯỚC QUÝ III NĂM 2020</t>
  </si>
  <si>
    <t>ƯỚC THỰC HIỆN CHI NGÂN SÁCH NHÀ NƯỚC QUÝ III NĂM 2020</t>
  </si>
  <si>
    <t>Ước thực hiện quý III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</si>
</sst>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sz val="12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7" fillId="0" borderId="0">
      <alignment vertical="center" wrapText="1"/>
    </xf>
    <xf numFmtId="3" fontId="7" fillId="0" borderId="0">
      <alignment vertical="center" wrapText="1"/>
    </xf>
  </cellStyleXfs>
  <cellXfs count="79">
    <xf numFmtId="0" fontId="0" fillId="0" borderId="0" xfId="0"/>
    <xf numFmtId="3" fontId="2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9" fontId="2" fillId="0" borderId="5" xfId="2" applyFont="1" applyBorder="1" applyAlignment="1">
      <alignment horizontal="right" vertical="center" wrapText="1"/>
    </xf>
    <xf numFmtId="9" fontId="2" fillId="0" borderId="5" xfId="2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5" xfId="0" applyNumberFormat="1" applyFont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vertical="center" wrapText="1"/>
    </xf>
    <xf numFmtId="164" fontId="4" fillId="0" borderId="5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9" fontId="4" fillId="0" borderId="5" xfId="2" applyFont="1" applyBorder="1" applyAlignment="1">
      <alignment horizontal="right" vertical="center" wrapText="1"/>
    </xf>
    <xf numFmtId="3" fontId="0" fillId="0" borderId="0" xfId="0" applyNumberFormat="1" applyFont="1" applyAlignment="1">
      <alignment vertical="center" wrapText="1"/>
    </xf>
    <xf numFmtId="164" fontId="7" fillId="3" borderId="0" xfId="1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3" fontId="3" fillId="3" borderId="5" xfId="3" applyFont="1" applyFill="1" applyBorder="1" applyAlignment="1">
      <alignment horizontal="center" vertical="center" wrapText="1"/>
    </xf>
    <xf numFmtId="3" fontId="3" fillId="3" borderId="5" xfId="3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vertical="center"/>
    </xf>
    <xf numFmtId="9" fontId="7" fillId="3" borderId="5" xfId="2" applyFont="1" applyFill="1" applyBorder="1" applyAlignment="1">
      <alignment vertical="center"/>
    </xf>
    <xf numFmtId="3" fontId="7" fillId="3" borderId="5" xfId="3" applyFont="1" applyFill="1" applyBorder="1" applyAlignment="1">
      <alignment horizontal="center" vertical="center" wrapText="1"/>
    </xf>
    <xf numFmtId="3" fontId="7" fillId="3" borderId="5" xfId="3" applyFont="1" applyFill="1" applyBorder="1">
      <alignment vertical="center" wrapText="1"/>
    </xf>
    <xf numFmtId="3" fontId="7" fillId="0" borderId="5" xfId="0" applyNumberFormat="1" applyFont="1" applyFill="1" applyBorder="1" applyAlignment="1">
      <alignment vertical="center"/>
    </xf>
    <xf numFmtId="3" fontId="3" fillId="3" borderId="5" xfId="3" applyFont="1" applyFill="1" applyBorder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9" fontId="3" fillId="3" borderId="5" xfId="2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164" fontId="7" fillId="0" borderId="5" xfId="1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 wrapText="1"/>
    </xf>
    <xf numFmtId="164" fontId="3" fillId="0" borderId="5" xfId="1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vertical="center" wrapText="1"/>
    </xf>
    <xf numFmtId="164" fontId="7" fillId="0" borderId="5" xfId="1" applyNumberFormat="1" applyFont="1" applyFill="1" applyBorder="1" applyAlignment="1">
      <alignment vertical="center" wrapText="1"/>
    </xf>
    <xf numFmtId="164" fontId="7" fillId="3" borderId="5" xfId="1" applyNumberFormat="1" applyFont="1" applyFill="1" applyBorder="1" applyAlignment="1">
      <alignment vertical="center"/>
    </xf>
    <xf numFmtId="164" fontId="4" fillId="3" borderId="5" xfId="1" applyNumberFormat="1" applyFont="1" applyFill="1" applyBorder="1" applyAlignment="1">
      <alignment vertical="center"/>
    </xf>
    <xf numFmtId="0" fontId="7" fillId="2" borderId="5" xfId="0" quotePrefix="1" applyFont="1" applyFill="1" applyBorder="1" applyAlignment="1">
      <alignment horizontal="center" vertical="center"/>
    </xf>
    <xf numFmtId="164" fontId="3" fillId="3" borderId="5" xfId="1" applyNumberFormat="1" applyFont="1" applyFill="1" applyBorder="1" applyAlignment="1">
      <alignment vertical="center"/>
    </xf>
    <xf numFmtId="164" fontId="7" fillId="3" borderId="0" xfId="0" applyNumberFormat="1" applyFont="1" applyFill="1" applyAlignment="1">
      <alignment vertical="center"/>
    </xf>
    <xf numFmtId="9" fontId="4" fillId="0" borderId="5" xfId="2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164" fontId="3" fillId="3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4" fontId="9" fillId="3" borderId="0" xfId="1" applyNumberFormat="1" applyFont="1" applyFill="1" applyBorder="1" applyAlignment="1">
      <alignment horizontal="right" vertical="center"/>
    </xf>
    <xf numFmtId="164" fontId="3" fillId="3" borderId="5" xfId="1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10" xfId="4"/>
    <cellStyle name="Normal 14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</xdr:row>
      <xdr:rowOff>9525</xdr:rowOff>
    </xdr:from>
    <xdr:to>
      <xdr:col>1</xdr:col>
      <xdr:colOff>1219200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981075" y="42862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38100</xdr:rowOff>
    </xdr:from>
    <xdr:to>
      <xdr:col>1</xdr:col>
      <xdr:colOff>1323975</xdr:colOff>
      <xdr:row>2</xdr:row>
      <xdr:rowOff>38100</xdr:rowOff>
    </xdr:to>
    <xdr:cxnSp macro="">
      <xdr:nvCxnSpPr>
        <xdr:cNvPr id="2" name="Straight Connector 1"/>
        <xdr:cNvCxnSpPr/>
      </xdr:nvCxnSpPr>
      <xdr:spPr>
        <a:xfrm>
          <a:off x="1009650" y="45720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38100</xdr:rowOff>
    </xdr:from>
    <xdr:to>
      <xdr:col>1</xdr:col>
      <xdr:colOff>1390650</xdr:colOff>
      <xdr:row>2</xdr:row>
      <xdr:rowOff>38100</xdr:rowOff>
    </xdr:to>
    <xdr:cxnSp macro="">
      <xdr:nvCxnSpPr>
        <xdr:cNvPr id="2" name="Straight Connector 1"/>
        <xdr:cNvCxnSpPr/>
      </xdr:nvCxnSpPr>
      <xdr:spPr>
        <a:xfrm>
          <a:off x="1076325" y="45720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</xdr:row>
      <xdr:rowOff>9525</xdr:rowOff>
    </xdr:from>
    <xdr:to>
      <xdr:col>1</xdr:col>
      <xdr:colOff>1219200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981075" y="42862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2</xdr:row>
      <xdr:rowOff>9525</xdr:rowOff>
    </xdr:from>
    <xdr:to>
      <xdr:col>1</xdr:col>
      <xdr:colOff>1219200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981075" y="428625"/>
          <a:ext cx="609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2</xdr:row>
      <xdr:rowOff>38100</xdr:rowOff>
    </xdr:from>
    <xdr:to>
      <xdr:col>1</xdr:col>
      <xdr:colOff>1323975</xdr:colOff>
      <xdr:row>2</xdr:row>
      <xdr:rowOff>38100</xdr:rowOff>
    </xdr:to>
    <xdr:cxnSp macro="">
      <xdr:nvCxnSpPr>
        <xdr:cNvPr id="2" name="Straight Connector 1"/>
        <xdr:cNvCxnSpPr/>
      </xdr:nvCxnSpPr>
      <xdr:spPr>
        <a:xfrm>
          <a:off x="1038225" y="43815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38100</xdr:rowOff>
    </xdr:from>
    <xdr:to>
      <xdr:col>1</xdr:col>
      <xdr:colOff>1390650</xdr:colOff>
      <xdr:row>2</xdr:row>
      <xdr:rowOff>38100</xdr:rowOff>
    </xdr:to>
    <xdr:cxnSp macro="">
      <xdr:nvCxnSpPr>
        <xdr:cNvPr id="2" name="Straight Connector 1"/>
        <xdr:cNvCxnSpPr/>
      </xdr:nvCxnSpPr>
      <xdr:spPr>
        <a:xfrm>
          <a:off x="1076325" y="438150"/>
          <a:ext cx="695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B28" sqref="A1:XFD1048576"/>
    </sheetView>
  </sheetViews>
  <sheetFormatPr defaultColWidth="10.28515625" defaultRowHeight="16.5" x14ac:dyDescent="0.25"/>
  <cols>
    <col min="1" max="1" width="5.5703125" style="5" customWidth="1"/>
    <col min="2" max="2" width="59.7109375" style="3" customWidth="1"/>
    <col min="3" max="3" width="15.7109375" style="3" customWidth="1"/>
    <col min="4" max="4" width="17.28515625" style="3" customWidth="1"/>
    <col min="5" max="5" width="16.28515625" style="3" customWidth="1"/>
    <col min="6" max="6" width="17.42578125" style="3" customWidth="1"/>
    <col min="7" max="16384" width="10.28515625" style="3"/>
  </cols>
  <sheetData>
    <row r="1" spans="1:6" x14ac:dyDescent="0.25">
      <c r="A1" s="58" t="s">
        <v>0</v>
      </c>
      <c r="B1" s="58"/>
      <c r="C1" s="1"/>
      <c r="D1" s="1"/>
      <c r="E1" s="1"/>
      <c r="F1" s="2" t="s">
        <v>1</v>
      </c>
    </row>
    <row r="2" spans="1:6" x14ac:dyDescent="0.25">
      <c r="A2" s="58" t="s">
        <v>2</v>
      </c>
      <c r="B2" s="58"/>
      <c r="C2" s="1"/>
      <c r="D2" s="1"/>
      <c r="E2" s="1"/>
      <c r="F2" s="2"/>
    </row>
    <row r="3" spans="1:6" x14ac:dyDescent="0.25">
      <c r="A3" s="4"/>
    </row>
    <row r="4" spans="1:6" ht="18.75" x14ac:dyDescent="0.25">
      <c r="A4" s="59" t="s">
        <v>24</v>
      </c>
      <c r="B4" s="59"/>
      <c r="C4" s="59"/>
      <c r="D4" s="59"/>
      <c r="E4" s="59"/>
      <c r="F4" s="59"/>
    </row>
    <row r="5" spans="1:6" x14ac:dyDescent="0.25">
      <c r="A5" s="60"/>
      <c r="B5" s="60"/>
      <c r="C5" s="60"/>
      <c r="D5" s="60"/>
      <c r="E5" s="60"/>
      <c r="F5" s="60"/>
    </row>
    <row r="6" spans="1:6" x14ac:dyDescent="0.25">
      <c r="E6" s="67" t="s">
        <v>3</v>
      </c>
      <c r="F6" s="67"/>
    </row>
    <row r="7" spans="1:6" ht="25.5" customHeight="1" x14ac:dyDescent="0.25">
      <c r="A7" s="61" t="s">
        <v>4</v>
      </c>
      <c r="B7" s="61" t="s">
        <v>5</v>
      </c>
      <c r="C7" s="61" t="s">
        <v>25</v>
      </c>
      <c r="D7" s="61" t="s">
        <v>66</v>
      </c>
      <c r="E7" s="63" t="s">
        <v>6</v>
      </c>
      <c r="F7" s="64"/>
    </row>
    <row r="8" spans="1:6" ht="33" x14ac:dyDescent="0.25">
      <c r="A8" s="62"/>
      <c r="B8" s="62"/>
      <c r="C8" s="62"/>
      <c r="D8" s="62"/>
      <c r="E8" s="6" t="s">
        <v>25</v>
      </c>
      <c r="F8" s="6" t="s">
        <v>7</v>
      </c>
    </row>
    <row r="9" spans="1:6" s="11" customFormat="1" ht="25.5" customHeight="1" x14ac:dyDescent="0.25">
      <c r="A9" s="6" t="s">
        <v>8</v>
      </c>
      <c r="B9" s="7" t="s">
        <v>9</v>
      </c>
      <c r="C9" s="8">
        <f>+C10+C11+C12</f>
        <v>948067</v>
      </c>
      <c r="D9" s="8">
        <f>+D10+D11+D12</f>
        <v>319867</v>
      </c>
      <c r="E9" s="9">
        <f>+D9/C9</f>
        <v>0.33738860228232814</v>
      </c>
      <c r="F9" s="10">
        <v>0.73792869567624686</v>
      </c>
    </row>
    <row r="10" spans="1:6" s="11" customFormat="1" ht="25.5" customHeight="1" x14ac:dyDescent="0.25">
      <c r="A10" s="6" t="s">
        <v>10</v>
      </c>
      <c r="B10" s="7" t="s">
        <v>11</v>
      </c>
      <c r="C10" s="8">
        <f>+'thu Quý I'!C23</f>
        <v>349395</v>
      </c>
      <c r="D10" s="12">
        <f>+'thu Quý I'!D23</f>
        <v>78719</v>
      </c>
      <c r="E10" s="9">
        <f t="shared" ref="E10:E17" si="0">+D10/C10</f>
        <v>0.22530087723064154</v>
      </c>
      <c r="F10" s="10">
        <v>1.0754402502834817</v>
      </c>
    </row>
    <row r="11" spans="1:6" s="11" customFormat="1" ht="25.5" customHeight="1" x14ac:dyDescent="0.25">
      <c r="A11" s="6" t="s">
        <v>12</v>
      </c>
      <c r="B11" s="7" t="s">
        <v>13</v>
      </c>
      <c r="C11" s="8">
        <v>598672</v>
      </c>
      <c r="D11" s="12">
        <v>101823</v>
      </c>
      <c r="E11" s="9">
        <f t="shared" si="0"/>
        <v>0.17008144693588476</v>
      </c>
      <c r="F11" s="10">
        <v>0.85675700690804146</v>
      </c>
    </row>
    <row r="12" spans="1:6" s="11" customFormat="1" ht="25.5" customHeight="1" x14ac:dyDescent="0.25">
      <c r="A12" s="6" t="s">
        <v>14</v>
      </c>
      <c r="B12" s="7" t="s">
        <v>15</v>
      </c>
      <c r="C12" s="8">
        <v>0</v>
      </c>
      <c r="D12" s="13">
        <v>139325</v>
      </c>
      <c r="E12" s="9"/>
      <c r="F12" s="10">
        <v>0.57710150690492168</v>
      </c>
    </row>
    <row r="13" spans="1:6" s="11" customFormat="1" ht="25.5" customHeight="1" x14ac:dyDescent="0.25">
      <c r="A13" s="6" t="s">
        <v>16</v>
      </c>
      <c r="B13" s="7" t="s">
        <v>17</v>
      </c>
      <c r="C13" s="8">
        <f>+C14+C18</f>
        <v>948067</v>
      </c>
      <c r="D13" s="8">
        <f>+D14+D18</f>
        <v>295440</v>
      </c>
      <c r="E13" s="9">
        <f t="shared" si="0"/>
        <v>0.31162354559329669</v>
      </c>
      <c r="F13" s="10">
        <v>1.2651972267068643</v>
      </c>
    </row>
    <row r="14" spans="1:6" s="11" customFormat="1" ht="25.5" customHeight="1" x14ac:dyDescent="0.25">
      <c r="A14" s="6" t="s">
        <v>10</v>
      </c>
      <c r="B14" s="7" t="s">
        <v>18</v>
      </c>
      <c r="C14" s="8">
        <f>+C15+C16+C17</f>
        <v>948067</v>
      </c>
      <c r="D14" s="8">
        <f>+D15+D16+D17</f>
        <v>255453</v>
      </c>
      <c r="E14" s="9">
        <f t="shared" si="0"/>
        <v>0.26944614673857437</v>
      </c>
      <c r="F14" s="10">
        <v>1.2429048941998453</v>
      </c>
    </row>
    <row r="15" spans="1:6" ht="25.5" customHeight="1" x14ac:dyDescent="0.25">
      <c r="A15" s="14">
        <v>1</v>
      </c>
      <c r="B15" s="15" t="s">
        <v>19</v>
      </c>
      <c r="C15" s="16">
        <f>+'Chi quý I'!C11</f>
        <v>340275</v>
      </c>
      <c r="D15" s="17">
        <f>+'Chi quý I'!D11</f>
        <v>102697</v>
      </c>
      <c r="E15" s="18">
        <f t="shared" si="0"/>
        <v>0.30180589229299831</v>
      </c>
      <c r="F15" s="10">
        <v>1.2041907531395473</v>
      </c>
    </row>
    <row r="16" spans="1:6" ht="25.5" customHeight="1" x14ac:dyDescent="0.25">
      <c r="A16" s="14">
        <v>2</v>
      </c>
      <c r="B16" s="15" t="s">
        <v>20</v>
      </c>
      <c r="C16" s="16">
        <f>+'Chi quý I'!C14</f>
        <v>597126</v>
      </c>
      <c r="D16" s="17">
        <f>+'Chi quý I'!D14</f>
        <v>152756</v>
      </c>
      <c r="E16" s="18">
        <f t="shared" si="0"/>
        <v>0.25581870492994779</v>
      </c>
      <c r="F16" s="10">
        <v>1.2703624236980855</v>
      </c>
    </row>
    <row r="17" spans="1:6" ht="25.5" customHeight="1" x14ac:dyDescent="0.25">
      <c r="A17" s="14">
        <v>3</v>
      </c>
      <c r="B17" s="15" t="s">
        <v>21</v>
      </c>
      <c r="C17" s="16">
        <f>+'Chi quý I'!C26</f>
        <v>10666</v>
      </c>
      <c r="D17" s="17"/>
      <c r="E17" s="18">
        <f t="shared" si="0"/>
        <v>0</v>
      </c>
      <c r="F17" s="10"/>
    </row>
    <row r="18" spans="1:6" s="11" customFormat="1" ht="25.5" customHeight="1" x14ac:dyDescent="0.25">
      <c r="A18" s="6" t="s">
        <v>12</v>
      </c>
      <c r="B18" s="7" t="s">
        <v>22</v>
      </c>
      <c r="C18" s="8"/>
      <c r="D18" s="12">
        <v>39987</v>
      </c>
      <c r="E18" s="9"/>
      <c r="F18" s="10">
        <v>1.4289236706689536</v>
      </c>
    </row>
    <row r="19" spans="1:6" ht="26.25" customHeight="1" x14ac:dyDescent="0.25">
      <c r="B19" s="65" t="s">
        <v>23</v>
      </c>
      <c r="C19" s="65"/>
      <c r="D19" s="65"/>
      <c r="E19" s="65"/>
      <c r="F19" s="65"/>
    </row>
    <row r="20" spans="1:6" x14ac:dyDescent="0.25">
      <c r="B20" s="66"/>
      <c r="C20" s="66"/>
      <c r="D20" s="66"/>
      <c r="E20" s="66"/>
      <c r="F20" s="66"/>
    </row>
    <row r="21" spans="1:6" x14ac:dyDescent="0.25">
      <c r="B21" s="66"/>
      <c r="C21" s="66"/>
      <c r="D21" s="66"/>
      <c r="E21" s="66"/>
      <c r="F21" s="66"/>
    </row>
    <row r="22" spans="1:6" x14ac:dyDescent="0.25">
      <c r="B22" s="19"/>
      <c r="C22" s="19"/>
      <c r="D22" s="19"/>
      <c r="E22" s="19"/>
      <c r="F22" s="19"/>
    </row>
    <row r="23" spans="1:6" x14ac:dyDescent="0.25">
      <c r="B23" s="19"/>
      <c r="C23" s="19"/>
      <c r="D23" s="19"/>
      <c r="E23" s="19"/>
      <c r="F23" s="19"/>
    </row>
    <row r="24" spans="1:6" x14ac:dyDescent="0.25">
      <c r="B24" s="19"/>
      <c r="C24" s="19"/>
      <c r="D24" s="19"/>
      <c r="E24" s="19"/>
      <c r="F24" s="19"/>
    </row>
    <row r="25" spans="1:6" x14ac:dyDescent="0.25">
      <c r="B25" s="19"/>
      <c r="C25" s="19"/>
      <c r="D25" s="19"/>
      <c r="E25" s="19"/>
      <c r="F25" s="19"/>
    </row>
    <row r="26" spans="1:6" x14ac:dyDescent="0.25">
      <c r="B26" s="66"/>
      <c r="C26" s="66"/>
      <c r="D26" s="66"/>
      <c r="E26" s="66"/>
      <c r="F26" s="66"/>
    </row>
  </sheetData>
  <mergeCells count="14">
    <mergeCell ref="B19:F19"/>
    <mergeCell ref="B20:F20"/>
    <mergeCell ref="B21:F21"/>
    <mergeCell ref="B26:F26"/>
    <mergeCell ref="E6:F6"/>
    <mergeCell ref="A1:B1"/>
    <mergeCell ref="A2:B2"/>
    <mergeCell ref="A4:F4"/>
    <mergeCell ref="A5:F5"/>
    <mergeCell ref="A7:A8"/>
    <mergeCell ref="B7:B8"/>
    <mergeCell ref="C7:C8"/>
    <mergeCell ref="D7:D8"/>
    <mergeCell ref="E7:F7"/>
  </mergeCells>
  <pageMargins left="0.7" right="0.7" top="0.75" bottom="0.75" header="0.3" footer="0.3"/>
  <pageSetup paperSize="9" scale="66" fitToHeight="10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7" workbookViewId="0">
      <selection activeCell="B30" sqref="A1:XFD1048576"/>
    </sheetView>
  </sheetViews>
  <sheetFormatPr defaultColWidth="10" defaultRowHeight="21.95" customHeight="1" x14ac:dyDescent="0.25"/>
  <cols>
    <col min="1" max="1" width="5.7109375" style="24" customWidth="1"/>
    <col min="2" max="2" width="34.7109375" style="21" customWidth="1"/>
    <col min="3" max="4" width="12.42578125" style="20" customWidth="1"/>
    <col min="5" max="5" width="13.42578125" style="22" customWidth="1"/>
    <col min="6" max="6" width="13.85546875" style="22" customWidth="1"/>
    <col min="7" max="16384" width="10" style="21"/>
  </cols>
  <sheetData>
    <row r="1" spans="1:6" ht="15.75" x14ac:dyDescent="0.25">
      <c r="A1" s="69" t="s">
        <v>26</v>
      </c>
      <c r="B1" s="69"/>
      <c r="E1" s="70" t="s">
        <v>27</v>
      </c>
      <c r="F1" s="70"/>
    </row>
    <row r="2" spans="1:6" ht="15.75" x14ac:dyDescent="0.25">
      <c r="A2" s="69" t="s">
        <v>28</v>
      </c>
      <c r="B2" s="69"/>
    </row>
    <row r="3" spans="1:6" ht="18.75" x14ac:dyDescent="0.25">
      <c r="A3" s="23"/>
      <c r="B3" s="23"/>
      <c r="C3" s="23"/>
      <c r="D3" s="23"/>
    </row>
    <row r="4" spans="1:6" ht="18.75" x14ac:dyDescent="0.25">
      <c r="A4" s="71" t="s">
        <v>65</v>
      </c>
      <c r="B4" s="71"/>
      <c r="C4" s="71"/>
      <c r="D4" s="71"/>
      <c r="E4" s="71"/>
      <c r="F4" s="71"/>
    </row>
    <row r="5" spans="1:6" ht="18.75" x14ac:dyDescent="0.25">
      <c r="A5" s="72"/>
      <c r="B5" s="72"/>
      <c r="C5" s="72"/>
      <c r="D5" s="72"/>
    </row>
    <row r="6" spans="1:6" ht="15.75" x14ac:dyDescent="0.25">
      <c r="B6" s="25"/>
      <c r="C6" s="21"/>
      <c r="D6" s="21"/>
      <c r="E6" s="73" t="s">
        <v>29</v>
      </c>
      <c r="F6" s="73"/>
    </row>
    <row r="7" spans="1:6" s="27" customFormat="1" ht="36" customHeight="1" x14ac:dyDescent="0.25">
      <c r="A7" s="74" t="s">
        <v>4</v>
      </c>
      <c r="B7" s="74" t="s">
        <v>5</v>
      </c>
      <c r="C7" s="74" t="s">
        <v>25</v>
      </c>
      <c r="D7" s="75" t="s">
        <v>66</v>
      </c>
      <c r="E7" s="75" t="s">
        <v>30</v>
      </c>
      <c r="F7" s="75"/>
    </row>
    <row r="8" spans="1:6" s="27" customFormat="1" ht="33" x14ac:dyDescent="0.25">
      <c r="A8" s="74"/>
      <c r="B8" s="74"/>
      <c r="C8" s="74"/>
      <c r="D8" s="75"/>
      <c r="E8" s="6" t="s">
        <v>25</v>
      </c>
      <c r="F8" s="6" t="s">
        <v>7</v>
      </c>
    </row>
    <row r="9" spans="1:6" ht="31.5" x14ac:dyDescent="0.25">
      <c r="A9" s="28" t="s">
        <v>8</v>
      </c>
      <c r="B9" s="29" t="s">
        <v>31</v>
      </c>
      <c r="C9" s="30">
        <f>+C10</f>
        <v>371000</v>
      </c>
      <c r="D9" s="30">
        <f>+D10</f>
        <v>83350</v>
      </c>
      <c r="E9" s="31">
        <f>+D9/C9</f>
        <v>0.22466307277628034</v>
      </c>
      <c r="F9" s="31">
        <v>1.0952262065884393</v>
      </c>
    </row>
    <row r="10" spans="1:6" s="27" customFormat="1" ht="21.75" customHeight="1" x14ac:dyDescent="0.25">
      <c r="A10" s="28">
        <v>1</v>
      </c>
      <c r="B10" s="29" t="s">
        <v>32</v>
      </c>
      <c r="C10" s="30">
        <f>+C11+C12+C13+C14+C15+C16+C17+C18+C19+C20+C21</f>
        <v>371000</v>
      </c>
      <c r="D10" s="30">
        <f>+D11+D12+D13+D14+D15+D16+D17+D18+D19+D20+D21</f>
        <v>83350</v>
      </c>
      <c r="E10" s="37">
        <f t="shared" ref="E10:E25" si="0">+D10/C10</f>
        <v>0.22466307277628034</v>
      </c>
      <c r="F10" s="31">
        <v>1.0952262065884393</v>
      </c>
    </row>
    <row r="11" spans="1:6" ht="21.75" customHeight="1" x14ac:dyDescent="0.25">
      <c r="A11" s="32">
        <v>1</v>
      </c>
      <c r="B11" s="33" t="s">
        <v>33</v>
      </c>
      <c r="C11" s="34">
        <v>800</v>
      </c>
      <c r="D11" s="34">
        <v>154</v>
      </c>
      <c r="E11" s="31">
        <f t="shared" si="0"/>
        <v>0.1925</v>
      </c>
      <c r="F11" s="31">
        <v>0.51677852348993292</v>
      </c>
    </row>
    <row r="12" spans="1:6" ht="21.75" customHeight="1" x14ac:dyDescent="0.25">
      <c r="A12" s="32">
        <v>2</v>
      </c>
      <c r="B12" s="33" t="s">
        <v>34</v>
      </c>
      <c r="C12" s="34">
        <v>24000</v>
      </c>
      <c r="D12" s="34">
        <v>10055</v>
      </c>
      <c r="E12" s="31">
        <f t="shared" si="0"/>
        <v>0.41895833333333332</v>
      </c>
      <c r="F12" s="31">
        <v>1.5041136873597607</v>
      </c>
    </row>
    <row r="13" spans="1:6" ht="21.75" customHeight="1" x14ac:dyDescent="0.25">
      <c r="A13" s="32">
        <v>3</v>
      </c>
      <c r="B13" s="33" t="s">
        <v>35</v>
      </c>
      <c r="C13" s="34">
        <v>7200</v>
      </c>
      <c r="D13" s="34">
        <v>2146</v>
      </c>
      <c r="E13" s="31">
        <f t="shared" si="0"/>
        <v>0.29805555555555557</v>
      </c>
      <c r="F13" s="31">
        <v>1.3872010342598577</v>
      </c>
    </row>
    <row r="14" spans="1:6" ht="21.75" customHeight="1" x14ac:dyDescent="0.25">
      <c r="A14" s="32">
        <v>4</v>
      </c>
      <c r="B14" s="33" t="s">
        <v>36</v>
      </c>
      <c r="C14" s="34">
        <v>32000</v>
      </c>
      <c r="D14" s="34">
        <v>10578</v>
      </c>
      <c r="E14" s="31">
        <f t="shared" si="0"/>
        <v>0.33056249999999998</v>
      </c>
      <c r="F14" s="31">
        <v>1.2920483693660683</v>
      </c>
    </row>
    <row r="15" spans="1:6" ht="21.75" customHeight="1" x14ac:dyDescent="0.25">
      <c r="A15" s="32">
        <v>5</v>
      </c>
      <c r="B15" s="33" t="s">
        <v>37</v>
      </c>
      <c r="C15" s="34">
        <v>3300</v>
      </c>
      <c r="D15" s="34">
        <v>1466</v>
      </c>
      <c r="E15" s="31">
        <f t="shared" si="0"/>
        <v>0.44424242424242422</v>
      </c>
      <c r="F15" s="31">
        <v>1.3327272727272728</v>
      </c>
    </row>
    <row r="16" spans="1:6" ht="21.75" customHeight="1" x14ac:dyDescent="0.25">
      <c r="A16" s="32">
        <v>6</v>
      </c>
      <c r="B16" s="33" t="s">
        <v>38</v>
      </c>
      <c r="C16" s="34">
        <v>600</v>
      </c>
      <c r="D16" s="34">
        <v>2</v>
      </c>
      <c r="E16" s="31">
        <f t="shared" si="0"/>
        <v>3.3333333333333335E-3</v>
      </c>
      <c r="F16" s="31">
        <v>9.5238095238095233E-2</v>
      </c>
    </row>
    <row r="17" spans="1:6" ht="21.75" customHeight="1" x14ac:dyDescent="0.25">
      <c r="A17" s="32">
        <v>7</v>
      </c>
      <c r="B17" s="33" t="s">
        <v>39</v>
      </c>
      <c r="C17" s="34">
        <v>1100</v>
      </c>
      <c r="D17" s="34">
        <v>0</v>
      </c>
      <c r="E17" s="31">
        <f t="shared" si="0"/>
        <v>0</v>
      </c>
      <c r="F17" s="31"/>
    </row>
    <row r="18" spans="1:6" ht="21.75" customHeight="1" x14ac:dyDescent="0.25">
      <c r="A18" s="32">
        <v>8</v>
      </c>
      <c r="B18" s="33" t="s">
        <v>40</v>
      </c>
      <c r="C18" s="34">
        <v>4000</v>
      </c>
      <c r="D18" s="34">
        <v>9209</v>
      </c>
      <c r="E18" s="31">
        <f t="shared" si="0"/>
        <v>2.3022499999999999</v>
      </c>
      <c r="F18" s="31">
        <v>90.284313725490193</v>
      </c>
    </row>
    <row r="19" spans="1:6" ht="21.75" customHeight="1" x14ac:dyDescent="0.25">
      <c r="A19" s="32">
        <v>9</v>
      </c>
      <c r="B19" s="33" t="s">
        <v>41</v>
      </c>
      <c r="C19" s="34">
        <v>290000</v>
      </c>
      <c r="D19" s="34">
        <v>48122</v>
      </c>
      <c r="E19" s="31">
        <f t="shared" si="0"/>
        <v>0.16593793103448276</v>
      </c>
      <c r="F19" s="31">
        <v>0.84555102614562838</v>
      </c>
    </row>
    <row r="20" spans="1:6" ht="21.75" customHeight="1" x14ac:dyDescent="0.25">
      <c r="A20" s="32">
        <v>10</v>
      </c>
      <c r="B20" s="33" t="s">
        <v>42</v>
      </c>
      <c r="C20" s="34">
        <v>1500</v>
      </c>
      <c r="D20" s="34">
        <f>321+14</f>
        <v>335</v>
      </c>
      <c r="E20" s="31">
        <f t="shared" si="0"/>
        <v>0.22333333333333333</v>
      </c>
      <c r="F20" s="31">
        <v>1.1019736842105263</v>
      </c>
    </row>
    <row r="21" spans="1:6" ht="21.75" customHeight="1" x14ac:dyDescent="0.25">
      <c r="A21" s="32">
        <v>11</v>
      </c>
      <c r="B21" s="33" t="s">
        <v>43</v>
      </c>
      <c r="C21" s="34">
        <v>6500</v>
      </c>
      <c r="D21" s="34">
        <f>1604-321</f>
        <v>1283</v>
      </c>
      <c r="E21" s="31">
        <f t="shared" si="0"/>
        <v>0.19738461538461538</v>
      </c>
      <c r="F21" s="31">
        <v>1.3548046462513199</v>
      </c>
    </row>
    <row r="22" spans="1:6" s="27" customFormat="1" ht="21.75" customHeight="1" x14ac:dyDescent="0.25">
      <c r="A22" s="28" t="s">
        <v>12</v>
      </c>
      <c r="B22" s="35" t="s">
        <v>44</v>
      </c>
      <c r="C22" s="30"/>
      <c r="D22" s="30"/>
      <c r="E22" s="31"/>
      <c r="F22" s="31"/>
    </row>
    <row r="23" spans="1:6" s="27" customFormat="1" ht="31.5" x14ac:dyDescent="0.25">
      <c r="A23" s="28" t="s">
        <v>16</v>
      </c>
      <c r="B23" s="35" t="s">
        <v>45</v>
      </c>
      <c r="C23" s="36">
        <f>+C24+C25</f>
        <v>349395</v>
      </c>
      <c r="D23" s="36">
        <f>+D24+D25</f>
        <v>78719</v>
      </c>
      <c r="E23" s="37">
        <f t="shared" si="0"/>
        <v>0.22530087723064154</v>
      </c>
      <c r="F23" s="31">
        <v>1.0754402502834817</v>
      </c>
    </row>
    <row r="24" spans="1:6" ht="24" customHeight="1" x14ac:dyDescent="0.25">
      <c r="A24" s="32">
        <v>1</v>
      </c>
      <c r="B24" s="33" t="s">
        <v>46</v>
      </c>
      <c r="C24" s="38">
        <v>343795</v>
      </c>
      <c r="D24" s="38">
        <f>48844+29875-D25</f>
        <v>76810</v>
      </c>
      <c r="E24" s="31">
        <f t="shared" si="0"/>
        <v>0.22341802527669105</v>
      </c>
      <c r="F24" s="31">
        <v>1.0707017201483175</v>
      </c>
    </row>
    <row r="25" spans="1:6" ht="31.5" x14ac:dyDescent="0.25">
      <c r="A25" s="32">
        <v>2</v>
      </c>
      <c r="B25" s="33" t="s">
        <v>47</v>
      </c>
      <c r="C25" s="38">
        <v>5600</v>
      </c>
      <c r="D25" s="38">
        <f>166+321+14+997+411</f>
        <v>1909</v>
      </c>
      <c r="E25" s="31">
        <f t="shared" si="0"/>
        <v>0.34089285714285716</v>
      </c>
      <c r="F25" s="31">
        <v>1.3084304318026045</v>
      </c>
    </row>
    <row r="26" spans="1:6" ht="16.5" x14ac:dyDescent="0.25">
      <c r="C26" s="21"/>
      <c r="D26" s="68" t="s">
        <v>48</v>
      </c>
      <c r="E26" s="68"/>
      <c r="F26" s="68"/>
    </row>
    <row r="27" spans="1:6" s="27" customFormat="1" ht="15.75" x14ac:dyDescent="0.25">
      <c r="A27" s="39"/>
      <c r="B27" s="21"/>
      <c r="C27" s="20"/>
      <c r="D27" s="20"/>
      <c r="E27" s="40"/>
      <c r="F27" s="40"/>
    </row>
    <row r="28" spans="1:6" s="27" customFormat="1" ht="15.75" x14ac:dyDescent="0.25">
      <c r="A28" s="39"/>
      <c r="B28" s="21"/>
      <c r="C28" s="20"/>
      <c r="D28" s="20"/>
      <c r="E28" s="40"/>
      <c r="F28" s="40"/>
    </row>
    <row r="29" spans="1:6" s="27" customFormat="1" ht="15.75" x14ac:dyDescent="0.25">
      <c r="A29" s="39"/>
      <c r="B29" s="21"/>
      <c r="C29" s="20"/>
      <c r="D29" s="20"/>
      <c r="E29" s="40"/>
      <c r="F29" s="40"/>
    </row>
    <row r="30" spans="1:6" s="27" customFormat="1" ht="15.75" x14ac:dyDescent="0.25">
      <c r="A30" s="39"/>
      <c r="B30" s="21"/>
      <c r="C30" s="20"/>
      <c r="D30" s="20"/>
      <c r="E30" s="40"/>
      <c r="F30" s="40"/>
    </row>
    <row r="31" spans="1:6" s="27" customFormat="1" ht="15.75" x14ac:dyDescent="0.25">
      <c r="A31" s="39"/>
      <c r="B31" s="21"/>
      <c r="C31" s="20"/>
      <c r="D31" s="20"/>
      <c r="E31" s="40"/>
      <c r="F31" s="40"/>
    </row>
  </sheetData>
  <mergeCells count="12">
    <mergeCell ref="D26:F26"/>
    <mergeCell ref="A1:B1"/>
    <mergeCell ref="E1:F1"/>
    <mergeCell ref="A2:B2"/>
    <mergeCell ref="A4:F4"/>
    <mergeCell ref="A5:D5"/>
    <mergeCell ref="E6:F6"/>
    <mergeCell ref="A7:A8"/>
    <mergeCell ref="B7:B8"/>
    <mergeCell ref="C7:C8"/>
    <mergeCell ref="D7:D8"/>
    <mergeCell ref="E7:F7"/>
  </mergeCells>
  <pageMargins left="0.7" right="0.7" top="0.75" bottom="0.75" header="0.3" footer="0.3"/>
  <pageSetup paperSize="9" scale="94" fitToHeight="1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D19" sqref="A1:XFD1048576"/>
    </sheetView>
  </sheetViews>
  <sheetFormatPr defaultColWidth="10" defaultRowHeight="21.95" customHeight="1" x14ac:dyDescent="0.25"/>
  <cols>
    <col min="1" max="1" width="5.7109375" style="24" customWidth="1"/>
    <col min="2" max="2" width="35.85546875" style="21" customWidth="1"/>
    <col min="3" max="4" width="12.42578125" style="20" customWidth="1"/>
    <col min="5" max="5" width="12.28515625" style="22" customWidth="1"/>
    <col min="6" max="6" width="11.5703125" style="22" customWidth="1"/>
    <col min="7" max="16384" width="10" style="21"/>
  </cols>
  <sheetData>
    <row r="1" spans="1:6" ht="15.75" x14ac:dyDescent="0.25">
      <c r="A1" s="69" t="s">
        <v>26</v>
      </c>
      <c r="B1" s="69"/>
      <c r="E1" s="70" t="s">
        <v>49</v>
      </c>
      <c r="F1" s="70"/>
    </row>
    <row r="2" spans="1:6" ht="15.75" x14ac:dyDescent="0.25">
      <c r="A2" s="69" t="s">
        <v>28</v>
      </c>
      <c r="B2" s="69"/>
    </row>
    <row r="3" spans="1:6" ht="18.75" x14ac:dyDescent="0.25">
      <c r="A3" s="23"/>
      <c r="B3" s="23"/>
      <c r="C3" s="23"/>
      <c r="D3" s="23"/>
    </row>
    <row r="4" spans="1:6" ht="18.75" x14ac:dyDescent="0.25">
      <c r="A4" s="71" t="s">
        <v>67</v>
      </c>
      <c r="B4" s="71"/>
      <c r="C4" s="71"/>
      <c r="D4" s="71"/>
      <c r="E4" s="71"/>
      <c r="F4" s="71"/>
    </row>
    <row r="5" spans="1:6" ht="18.75" x14ac:dyDescent="0.25">
      <c r="A5" s="72"/>
      <c r="B5" s="72"/>
      <c r="C5" s="72"/>
      <c r="D5" s="72"/>
    </row>
    <row r="6" spans="1:6" ht="15.75" x14ac:dyDescent="0.25">
      <c r="B6" s="25"/>
      <c r="C6" s="21"/>
      <c r="D6" s="21"/>
      <c r="E6" s="73" t="s">
        <v>29</v>
      </c>
      <c r="F6" s="73"/>
    </row>
    <row r="7" spans="1:6" s="27" customFormat="1" ht="36" customHeight="1" x14ac:dyDescent="0.25">
      <c r="A7" s="74" t="s">
        <v>4</v>
      </c>
      <c r="B7" s="74" t="s">
        <v>5</v>
      </c>
      <c r="C7" s="74" t="s">
        <v>25</v>
      </c>
      <c r="D7" s="75" t="s">
        <v>66</v>
      </c>
      <c r="E7" s="75" t="s">
        <v>6</v>
      </c>
      <c r="F7" s="75"/>
    </row>
    <row r="8" spans="1:6" s="27" customFormat="1" ht="49.5" x14ac:dyDescent="0.25">
      <c r="A8" s="74"/>
      <c r="B8" s="74"/>
      <c r="C8" s="74"/>
      <c r="D8" s="75"/>
      <c r="E8" s="6" t="s">
        <v>25</v>
      </c>
      <c r="F8" s="6" t="s">
        <v>7</v>
      </c>
    </row>
    <row r="9" spans="1:6" ht="24" customHeight="1" x14ac:dyDescent="0.25">
      <c r="A9" s="77" t="s">
        <v>17</v>
      </c>
      <c r="B9" s="77"/>
      <c r="C9" s="41">
        <f>+C10+C27</f>
        <v>948067</v>
      </c>
      <c r="D9" s="41">
        <f>+D10+D27</f>
        <v>319662</v>
      </c>
      <c r="E9" s="31">
        <f>+D9/C9</f>
        <v>0.3371723728386285</v>
      </c>
      <c r="F9" s="31">
        <v>1.3689259270361822</v>
      </c>
    </row>
    <row r="10" spans="1:6" ht="31.5" x14ac:dyDescent="0.25">
      <c r="A10" s="42" t="s">
        <v>8</v>
      </c>
      <c r="B10" s="43" t="s">
        <v>50</v>
      </c>
      <c r="C10" s="41">
        <f>+C11+C14+C26</f>
        <v>948067</v>
      </c>
      <c r="D10" s="41">
        <f>+D11+D14+D26</f>
        <v>255453</v>
      </c>
      <c r="E10" s="31">
        <f t="shared" ref="E10:E26" si="0">+D10/C10</f>
        <v>0.26944614673857437</v>
      </c>
      <c r="F10" s="31">
        <v>1.2429048941998453</v>
      </c>
    </row>
    <row r="11" spans="1:6" ht="24" customHeight="1" x14ac:dyDescent="0.25">
      <c r="A11" s="42" t="s">
        <v>10</v>
      </c>
      <c r="B11" s="43" t="s">
        <v>19</v>
      </c>
      <c r="C11" s="44">
        <f>+C12+C13</f>
        <v>340275</v>
      </c>
      <c r="D11" s="44">
        <f>31313+71384</f>
        <v>102697</v>
      </c>
      <c r="E11" s="31">
        <f t="shared" si="0"/>
        <v>0.30180589229299831</v>
      </c>
      <c r="F11" s="31">
        <v>1.2041907531395473</v>
      </c>
    </row>
    <row r="12" spans="1:6" ht="24" customHeight="1" x14ac:dyDescent="0.25">
      <c r="A12" s="42">
        <v>1</v>
      </c>
      <c r="B12" s="43" t="s">
        <v>51</v>
      </c>
      <c r="C12" s="44">
        <v>340275</v>
      </c>
      <c r="D12" s="44">
        <v>102697</v>
      </c>
      <c r="E12" s="31">
        <f t="shared" si="0"/>
        <v>0.30180589229299831</v>
      </c>
      <c r="F12" s="31">
        <v>1.2041907531395473</v>
      </c>
    </row>
    <row r="13" spans="1:6" s="27" customFormat="1" ht="24" customHeight="1" x14ac:dyDescent="0.25">
      <c r="A13" s="42">
        <v>2</v>
      </c>
      <c r="B13" s="43" t="s">
        <v>52</v>
      </c>
      <c r="C13" s="41">
        <v>0</v>
      </c>
      <c r="D13" s="41">
        <v>0</v>
      </c>
      <c r="E13" s="31"/>
      <c r="F13" s="31"/>
    </row>
    <row r="14" spans="1:6" s="27" customFormat="1" ht="24" customHeight="1" x14ac:dyDescent="0.25">
      <c r="A14" s="42" t="s">
        <v>12</v>
      </c>
      <c r="B14" s="45" t="s">
        <v>20</v>
      </c>
      <c r="C14" s="46">
        <f>+SUM(C15:C25)</f>
        <v>597126</v>
      </c>
      <c r="D14" s="46">
        <f>+SUM(D15:D24)</f>
        <v>152756</v>
      </c>
      <c r="E14" s="37"/>
      <c r="F14" s="31">
        <v>1.2703624236980855</v>
      </c>
    </row>
    <row r="15" spans="1:6" ht="24" customHeight="1" x14ac:dyDescent="0.25">
      <c r="A15" s="47">
        <v>1</v>
      </c>
      <c r="B15" s="48" t="s">
        <v>53</v>
      </c>
      <c r="C15" s="49">
        <f>12492+2870</f>
        <v>15362</v>
      </c>
      <c r="D15" s="49">
        <f>2200+600+377+124</f>
        <v>3301</v>
      </c>
      <c r="E15" s="31">
        <f t="shared" si="0"/>
        <v>0.21488087488608254</v>
      </c>
      <c r="F15" s="31">
        <v>2.0079075425790753</v>
      </c>
    </row>
    <row r="16" spans="1:6" ht="24" customHeight="1" x14ac:dyDescent="0.25">
      <c r="A16" s="47">
        <v>2</v>
      </c>
      <c r="B16" s="48" t="s">
        <v>54</v>
      </c>
      <c r="C16" s="49">
        <v>311595</v>
      </c>
      <c r="D16" s="49">
        <v>72482</v>
      </c>
      <c r="E16" s="31">
        <f t="shared" si="0"/>
        <v>0.23261605609846114</v>
      </c>
      <c r="F16" s="31">
        <v>1.2014852387819717</v>
      </c>
    </row>
    <row r="17" spans="1:8" ht="24" customHeight="1" x14ac:dyDescent="0.25">
      <c r="A17" s="47">
        <v>3</v>
      </c>
      <c r="B17" s="48" t="s">
        <v>55</v>
      </c>
      <c r="C17" s="50">
        <v>23409</v>
      </c>
      <c r="D17" s="51">
        <v>5065</v>
      </c>
      <c r="E17" s="31">
        <f t="shared" si="0"/>
        <v>0.21636977230979537</v>
      </c>
      <c r="F17" s="31">
        <v>1.0629590766002099</v>
      </c>
    </row>
    <row r="18" spans="1:8" s="27" customFormat="1" ht="24" customHeight="1" x14ac:dyDescent="0.25">
      <c r="A18" s="47">
        <v>4</v>
      </c>
      <c r="B18" s="48" t="s">
        <v>56</v>
      </c>
      <c r="C18" s="50">
        <v>5985</v>
      </c>
      <c r="D18" s="50">
        <f>31+891</f>
        <v>922</v>
      </c>
      <c r="E18" s="31">
        <f t="shared" si="0"/>
        <v>0.15405179615705933</v>
      </c>
      <c r="F18" s="31">
        <v>0.63021189336978811</v>
      </c>
    </row>
    <row r="19" spans="1:8" s="27" customFormat="1" ht="24" customHeight="1" x14ac:dyDescent="0.25">
      <c r="A19" s="47">
        <v>5</v>
      </c>
      <c r="B19" s="48" t="s">
        <v>57</v>
      </c>
      <c r="C19" s="50">
        <v>165</v>
      </c>
      <c r="D19" s="50">
        <v>28</v>
      </c>
      <c r="E19" s="31">
        <f t="shared" si="0"/>
        <v>0.16969696969696971</v>
      </c>
      <c r="F19" s="31">
        <v>0.15909090909090909</v>
      </c>
    </row>
    <row r="20" spans="1:8" s="27" customFormat="1" ht="24" customHeight="1" x14ac:dyDescent="0.25">
      <c r="A20" s="47">
        <v>6</v>
      </c>
      <c r="B20" s="48" t="s">
        <v>58</v>
      </c>
      <c r="C20" s="50">
        <v>57705</v>
      </c>
      <c r="D20" s="50">
        <v>13151</v>
      </c>
      <c r="E20" s="31">
        <f t="shared" si="0"/>
        <v>0.22790052855038559</v>
      </c>
      <c r="F20" s="31">
        <v>1.1068933591448531</v>
      </c>
    </row>
    <row r="21" spans="1:8" s="27" customFormat="1" ht="24" customHeight="1" x14ac:dyDescent="0.25">
      <c r="A21" s="47">
        <v>7</v>
      </c>
      <c r="B21" s="48" t="s">
        <v>59</v>
      </c>
      <c r="C21" s="50">
        <v>29933</v>
      </c>
      <c r="D21" s="50">
        <v>4090</v>
      </c>
      <c r="E21" s="31">
        <f t="shared" si="0"/>
        <v>0.13663849263354827</v>
      </c>
      <c r="F21" s="31">
        <v>1.9980459208597947</v>
      </c>
    </row>
    <row r="22" spans="1:8" s="27" customFormat="1" ht="31.5" x14ac:dyDescent="0.25">
      <c r="A22" s="52">
        <v>8</v>
      </c>
      <c r="B22" s="48" t="s">
        <v>60</v>
      </c>
      <c r="C22" s="50">
        <v>3480</v>
      </c>
      <c r="D22" s="50">
        <v>186</v>
      </c>
      <c r="E22" s="31">
        <f t="shared" si="0"/>
        <v>5.3448275862068968E-2</v>
      </c>
      <c r="F22" s="31"/>
    </row>
    <row r="23" spans="1:8" ht="31.5" x14ac:dyDescent="0.25">
      <c r="A23" s="47">
        <v>9</v>
      </c>
      <c r="B23" s="48" t="s">
        <v>61</v>
      </c>
      <c r="C23" s="50">
        <v>135512</v>
      </c>
      <c r="D23" s="50">
        <f>13488+37703</f>
        <v>51191</v>
      </c>
      <c r="E23" s="31">
        <f t="shared" si="0"/>
        <v>0.37775990318200603</v>
      </c>
      <c r="F23" s="31">
        <v>1.4102980880489284</v>
      </c>
    </row>
    <row r="24" spans="1:8" ht="24" customHeight="1" x14ac:dyDescent="0.25">
      <c r="A24" s="52">
        <v>10</v>
      </c>
      <c r="B24" s="48" t="s">
        <v>62</v>
      </c>
      <c r="C24" s="50">
        <v>11402</v>
      </c>
      <c r="D24" s="50">
        <f>2035+305</f>
        <v>2340</v>
      </c>
      <c r="E24" s="31">
        <f t="shared" si="0"/>
        <v>0.20522715313102965</v>
      </c>
      <c r="F24" s="31">
        <v>1.4224924012158056</v>
      </c>
    </row>
    <row r="25" spans="1:8" ht="24" customHeight="1" x14ac:dyDescent="0.25">
      <c r="A25" s="52">
        <v>11</v>
      </c>
      <c r="B25" s="48" t="s">
        <v>68</v>
      </c>
      <c r="C25" s="50">
        <v>2578</v>
      </c>
      <c r="D25" s="50"/>
      <c r="E25" s="31"/>
      <c r="F25" s="31"/>
    </row>
    <row r="26" spans="1:8" s="27" customFormat="1" ht="24" customHeight="1" x14ac:dyDescent="0.25">
      <c r="A26" s="42" t="s">
        <v>14</v>
      </c>
      <c r="B26" s="45" t="s">
        <v>63</v>
      </c>
      <c r="C26" s="53">
        <v>10666</v>
      </c>
      <c r="D26" s="53"/>
      <c r="E26" s="37">
        <f t="shared" si="0"/>
        <v>0</v>
      </c>
      <c r="F26" s="31"/>
    </row>
    <row r="27" spans="1:8" ht="31.5" x14ac:dyDescent="0.25">
      <c r="A27" s="42" t="s">
        <v>16</v>
      </c>
      <c r="B27" s="45" t="s">
        <v>64</v>
      </c>
      <c r="C27" s="50"/>
      <c r="D27" s="53">
        <v>64209</v>
      </c>
      <c r="E27" s="31"/>
      <c r="F27" s="31">
        <v>2.2944897084048028</v>
      </c>
      <c r="H27" s="54"/>
    </row>
    <row r="28" spans="1:8" ht="15.75" x14ac:dyDescent="0.25">
      <c r="D28" s="76" t="s">
        <v>48</v>
      </c>
      <c r="E28" s="76"/>
      <c r="F28" s="76"/>
    </row>
    <row r="29" spans="1:8" ht="21.95" customHeight="1" x14ac:dyDescent="0.25">
      <c r="H29" s="54"/>
    </row>
  </sheetData>
  <mergeCells count="13">
    <mergeCell ref="D28:F28"/>
    <mergeCell ref="A7:A8"/>
    <mergeCell ref="B7:B8"/>
    <mergeCell ref="C7:C8"/>
    <mergeCell ref="D7:D8"/>
    <mergeCell ref="E7:F7"/>
    <mergeCell ref="A9:B9"/>
    <mergeCell ref="E6:F6"/>
    <mergeCell ref="A1:B1"/>
    <mergeCell ref="E1:F1"/>
    <mergeCell ref="A2:B2"/>
    <mergeCell ref="A4:F4"/>
    <mergeCell ref="A5:D5"/>
  </mergeCells>
  <pageMargins left="0.7" right="0.7" top="0.75" bottom="0.75" header="0.3" footer="0.3"/>
  <pageSetup paperSize="9" scale="96" fitToHeight="1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selection activeCell="F10" sqref="A1:XFD1048576"/>
    </sheetView>
  </sheetViews>
  <sheetFormatPr defaultColWidth="10.28515625" defaultRowHeight="16.5" x14ac:dyDescent="0.25"/>
  <cols>
    <col min="1" max="1" width="5.5703125" style="5" customWidth="1"/>
    <col min="2" max="2" width="59.7109375" style="3" customWidth="1"/>
    <col min="3" max="3" width="15.7109375" style="3" customWidth="1"/>
    <col min="4" max="4" width="17.28515625" style="3" customWidth="1"/>
    <col min="5" max="5" width="16.28515625" style="3" customWidth="1"/>
    <col min="6" max="6" width="17.42578125" style="3" customWidth="1"/>
    <col min="7" max="7" width="16.85546875" style="3" customWidth="1"/>
    <col min="8" max="8" width="19.28515625" style="3" customWidth="1"/>
    <col min="9" max="16384" width="10.28515625" style="3"/>
  </cols>
  <sheetData>
    <row r="1" spans="1:7" x14ac:dyDescent="0.25">
      <c r="A1" s="58" t="s">
        <v>0</v>
      </c>
      <c r="B1" s="58"/>
      <c r="C1" s="1"/>
      <c r="D1" s="1"/>
      <c r="E1" s="1"/>
      <c r="F1" s="2" t="s">
        <v>1</v>
      </c>
    </row>
    <row r="2" spans="1:7" x14ac:dyDescent="0.25">
      <c r="A2" s="58" t="s">
        <v>2</v>
      </c>
      <c r="B2" s="58"/>
      <c r="C2" s="1"/>
      <c r="D2" s="1"/>
      <c r="E2" s="1"/>
      <c r="F2" s="2"/>
    </row>
    <row r="3" spans="1:7" x14ac:dyDescent="0.25">
      <c r="A3" s="4"/>
    </row>
    <row r="4" spans="1:7" ht="18.75" x14ac:dyDescent="0.25">
      <c r="A4" s="59" t="s">
        <v>69</v>
      </c>
      <c r="B4" s="59"/>
      <c r="C4" s="59"/>
      <c r="D4" s="59"/>
      <c r="E4" s="59"/>
      <c r="F4" s="59"/>
    </row>
    <row r="5" spans="1:7" x14ac:dyDescent="0.25">
      <c r="A5" s="60"/>
      <c r="B5" s="60"/>
      <c r="C5" s="60"/>
      <c r="D5" s="60"/>
      <c r="E5" s="60"/>
      <c r="F5" s="60"/>
    </row>
    <row r="6" spans="1:7" x14ac:dyDescent="0.25">
      <c r="E6" s="67" t="s">
        <v>3</v>
      </c>
      <c r="F6" s="67"/>
    </row>
    <row r="7" spans="1:7" ht="25.5" customHeight="1" x14ac:dyDescent="0.25">
      <c r="A7" s="61" t="s">
        <v>4</v>
      </c>
      <c r="B7" s="61" t="s">
        <v>5</v>
      </c>
      <c r="C7" s="61" t="s">
        <v>25</v>
      </c>
      <c r="D7" s="61" t="s">
        <v>70</v>
      </c>
      <c r="E7" s="63" t="s">
        <v>6</v>
      </c>
      <c r="F7" s="64"/>
    </row>
    <row r="8" spans="1:7" ht="33" x14ac:dyDescent="0.25">
      <c r="A8" s="62"/>
      <c r="B8" s="62"/>
      <c r="C8" s="62"/>
      <c r="D8" s="62"/>
      <c r="E8" s="6" t="s">
        <v>25</v>
      </c>
      <c r="F8" s="6" t="s">
        <v>7</v>
      </c>
    </row>
    <row r="9" spans="1:7" s="11" customFormat="1" ht="25.5" customHeight="1" x14ac:dyDescent="0.25">
      <c r="A9" s="6" t="s">
        <v>8</v>
      </c>
      <c r="B9" s="7" t="s">
        <v>9</v>
      </c>
      <c r="C9" s="8">
        <f>+C10+C11+C12</f>
        <v>948067</v>
      </c>
      <c r="D9" s="8">
        <f>+D10+D11+D12</f>
        <v>319867</v>
      </c>
      <c r="E9" s="9">
        <f>+D9/C9</f>
        <v>0.33738860228232814</v>
      </c>
      <c r="F9" s="10">
        <f t="shared" ref="F9:F16" si="0">+D9/G9</f>
        <v>0.70459011049042242</v>
      </c>
      <c r="G9" s="11">
        <v>453976</v>
      </c>
    </row>
    <row r="10" spans="1:7" s="11" customFormat="1" ht="25.5" customHeight="1" x14ac:dyDescent="0.25">
      <c r="A10" s="6" t="s">
        <v>10</v>
      </c>
      <c r="B10" s="7" t="s">
        <v>11</v>
      </c>
      <c r="C10" s="8">
        <f>+'thu Quý I'!C23</f>
        <v>349395</v>
      </c>
      <c r="D10" s="12">
        <f>+'thu Quý I'!D23</f>
        <v>78719</v>
      </c>
      <c r="E10" s="9">
        <f t="shared" ref="E10:E17" si="1">+D10/C10</f>
        <v>0.22530087723064154</v>
      </c>
      <c r="F10" s="10">
        <f t="shared" si="0"/>
        <v>0.66164876359540736</v>
      </c>
      <c r="G10" s="11">
        <v>118974</v>
      </c>
    </row>
    <row r="11" spans="1:7" s="11" customFormat="1" ht="25.5" customHeight="1" x14ac:dyDescent="0.25">
      <c r="A11" s="6" t="s">
        <v>12</v>
      </c>
      <c r="B11" s="7" t="s">
        <v>13</v>
      </c>
      <c r="C11" s="8">
        <v>598672</v>
      </c>
      <c r="D11" s="12">
        <v>101823</v>
      </c>
      <c r="E11" s="9">
        <f t="shared" si="1"/>
        <v>0.17008144693588476</v>
      </c>
      <c r="F11" s="10">
        <f t="shared" si="0"/>
        <v>1.0880850609104509</v>
      </c>
      <c r="G11" s="11">
        <v>93580</v>
      </c>
    </row>
    <row r="12" spans="1:7" s="11" customFormat="1" ht="25.5" customHeight="1" x14ac:dyDescent="0.25">
      <c r="A12" s="6" t="s">
        <v>14</v>
      </c>
      <c r="B12" s="7" t="s">
        <v>15</v>
      </c>
      <c r="C12" s="8">
        <v>0</v>
      </c>
      <c r="D12" s="13">
        <v>139325</v>
      </c>
      <c r="E12" s="9"/>
      <c r="F12" s="10">
        <f t="shared" si="0"/>
        <v>0.57710150690492168</v>
      </c>
      <c r="G12" s="11">
        <v>241422</v>
      </c>
    </row>
    <row r="13" spans="1:7" s="11" customFormat="1" ht="25.5" customHeight="1" x14ac:dyDescent="0.25">
      <c r="A13" s="6" t="s">
        <v>16</v>
      </c>
      <c r="B13" s="7" t="s">
        <v>17</v>
      </c>
      <c r="C13" s="8">
        <f>+C14+C18</f>
        <v>948067</v>
      </c>
      <c r="D13" s="8">
        <f>+D14+D18</f>
        <v>295440</v>
      </c>
      <c r="E13" s="9">
        <f t="shared" si="1"/>
        <v>0.31162354559329669</v>
      </c>
      <c r="F13" s="10">
        <f t="shared" si="0"/>
        <v>0.89371008872365587</v>
      </c>
      <c r="G13" s="11">
        <v>330577</v>
      </c>
    </row>
    <row r="14" spans="1:7" s="11" customFormat="1" ht="25.5" customHeight="1" x14ac:dyDescent="0.25">
      <c r="A14" s="6" t="s">
        <v>10</v>
      </c>
      <c r="B14" s="7" t="s">
        <v>18</v>
      </c>
      <c r="C14" s="8">
        <f>+C15+C16+C17</f>
        <v>948067</v>
      </c>
      <c r="D14" s="8">
        <f>+D15+D16+D17</f>
        <v>255453</v>
      </c>
      <c r="E14" s="9">
        <f t="shared" si="1"/>
        <v>0.26944614673857437</v>
      </c>
      <c r="F14" s="10">
        <f t="shared" si="0"/>
        <v>1.077869855441818</v>
      </c>
      <c r="G14" s="11">
        <v>236998</v>
      </c>
    </row>
    <row r="15" spans="1:7" ht="25.5" customHeight="1" x14ac:dyDescent="0.25">
      <c r="A15" s="14">
        <v>1</v>
      </c>
      <c r="B15" s="15" t="s">
        <v>19</v>
      </c>
      <c r="C15" s="16">
        <f>+'Chi quý I'!C11</f>
        <v>340275</v>
      </c>
      <c r="D15" s="17">
        <f>+'Chi quý I'!D11</f>
        <v>102697</v>
      </c>
      <c r="E15" s="18">
        <f t="shared" si="1"/>
        <v>0.30180589229299831</v>
      </c>
      <c r="F15" s="55">
        <f t="shared" si="0"/>
        <v>1.3115669020829874</v>
      </c>
      <c r="G15" s="3">
        <v>78301</v>
      </c>
    </row>
    <row r="16" spans="1:7" ht="25.5" customHeight="1" x14ac:dyDescent="0.25">
      <c r="A16" s="14">
        <v>2</v>
      </c>
      <c r="B16" s="15" t="s">
        <v>20</v>
      </c>
      <c r="C16" s="16">
        <f>+'Chi quý I'!C14</f>
        <v>597126</v>
      </c>
      <c r="D16" s="17">
        <f>+'Chi quý I'!D14</f>
        <v>152756</v>
      </c>
      <c r="E16" s="18">
        <f t="shared" si="1"/>
        <v>0.25581870492994779</v>
      </c>
      <c r="F16" s="55">
        <f t="shared" si="0"/>
        <v>0.96256387959444722</v>
      </c>
      <c r="G16" s="3">
        <v>158697</v>
      </c>
    </row>
    <row r="17" spans="1:7" ht="25.5" customHeight="1" x14ac:dyDescent="0.25">
      <c r="A17" s="14">
        <v>3</v>
      </c>
      <c r="B17" s="15" t="s">
        <v>21</v>
      </c>
      <c r="C17" s="16">
        <f>+'Chi quý I'!C26</f>
        <v>10666</v>
      </c>
      <c r="D17" s="17"/>
      <c r="E17" s="18">
        <f t="shared" si="1"/>
        <v>0</v>
      </c>
      <c r="F17" s="10"/>
    </row>
    <row r="18" spans="1:7" s="11" customFormat="1" ht="25.5" customHeight="1" x14ac:dyDescent="0.25">
      <c r="A18" s="6" t="s">
        <v>12</v>
      </c>
      <c r="B18" s="7" t="s">
        <v>22</v>
      </c>
      <c r="C18" s="8"/>
      <c r="D18" s="12">
        <v>39987</v>
      </c>
      <c r="E18" s="9"/>
      <c r="F18" s="10">
        <f>+D18/G18</f>
        <v>0.42730740871349343</v>
      </c>
      <c r="G18" s="11">
        <v>93579</v>
      </c>
    </row>
    <row r="19" spans="1:7" ht="26.25" customHeight="1" x14ac:dyDescent="0.25">
      <c r="B19" s="65" t="s">
        <v>23</v>
      </c>
      <c r="C19" s="65"/>
      <c r="D19" s="65"/>
      <c r="E19" s="65"/>
      <c r="F19" s="65"/>
    </row>
    <row r="20" spans="1:7" x14ac:dyDescent="0.25">
      <c r="B20" s="66"/>
      <c r="C20" s="66"/>
      <c r="D20" s="66"/>
      <c r="E20" s="66"/>
      <c r="F20" s="66"/>
    </row>
    <row r="21" spans="1:7" x14ac:dyDescent="0.25">
      <c r="B21" s="66"/>
      <c r="C21" s="66"/>
      <c r="D21" s="66"/>
      <c r="E21" s="66"/>
      <c r="F21" s="66"/>
    </row>
    <row r="22" spans="1:7" x14ac:dyDescent="0.25">
      <c r="B22" s="19"/>
      <c r="C22" s="19"/>
      <c r="D22" s="19"/>
      <c r="E22" s="19"/>
      <c r="F22" s="19"/>
    </row>
    <row r="23" spans="1:7" x14ac:dyDescent="0.25">
      <c r="B23" s="19"/>
      <c r="C23" s="19"/>
      <c r="D23" s="19"/>
      <c r="E23" s="19"/>
      <c r="F23" s="19"/>
    </row>
    <row r="24" spans="1:7" x14ac:dyDescent="0.25">
      <c r="B24" s="19"/>
      <c r="C24" s="19"/>
      <c r="D24" s="19"/>
      <c r="E24" s="19"/>
      <c r="F24" s="19"/>
    </row>
    <row r="25" spans="1:7" x14ac:dyDescent="0.25">
      <c r="B25" s="19"/>
      <c r="C25" s="19"/>
      <c r="D25" s="19"/>
      <c r="E25" s="19"/>
      <c r="F25" s="19"/>
    </row>
    <row r="26" spans="1:7" x14ac:dyDescent="0.25">
      <c r="B26" s="66"/>
      <c r="C26" s="66"/>
      <c r="D26" s="66"/>
      <c r="E26" s="66"/>
      <c r="F26" s="66"/>
    </row>
  </sheetData>
  <mergeCells count="14">
    <mergeCell ref="B19:F19"/>
    <mergeCell ref="B20:F20"/>
    <mergeCell ref="B21:F21"/>
    <mergeCell ref="B26:F26"/>
    <mergeCell ref="A1:B1"/>
    <mergeCell ref="A2:B2"/>
    <mergeCell ref="A4:F4"/>
    <mergeCell ref="A5:F5"/>
    <mergeCell ref="E6:F6"/>
    <mergeCell ref="A7:A8"/>
    <mergeCell ref="B7:B8"/>
    <mergeCell ref="C7:C8"/>
    <mergeCell ref="D7:D8"/>
    <mergeCell ref="E7:F7"/>
  </mergeCells>
  <pageMargins left="0.7" right="0.7" top="0.75" bottom="0.75" header="0.3" footer="0.3"/>
  <pageSetup paperSize="9" scale="66" fitToHeight="10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G9" sqref="G9:G18"/>
    </sheetView>
  </sheetViews>
  <sheetFormatPr defaultColWidth="10.28515625" defaultRowHeight="16.5" x14ac:dyDescent="0.25"/>
  <cols>
    <col min="1" max="1" width="5.5703125" style="5" customWidth="1"/>
    <col min="2" max="2" width="59.7109375" style="3" customWidth="1"/>
    <col min="3" max="3" width="15.7109375" style="3" customWidth="1"/>
    <col min="4" max="4" width="17.28515625" style="3" customWidth="1"/>
    <col min="5" max="5" width="16.28515625" style="3" customWidth="1"/>
    <col min="6" max="6" width="17.42578125" style="3" customWidth="1"/>
    <col min="7" max="7" width="16.85546875" style="3" customWidth="1"/>
    <col min="8" max="8" width="19.28515625" style="3" customWidth="1"/>
    <col min="9" max="16384" width="10.28515625" style="3"/>
  </cols>
  <sheetData>
    <row r="1" spans="1:6" x14ac:dyDescent="0.25">
      <c r="A1" s="58" t="s">
        <v>0</v>
      </c>
      <c r="B1" s="58"/>
      <c r="C1" s="1"/>
      <c r="D1" s="1"/>
      <c r="E1" s="1"/>
      <c r="F1" s="2" t="s">
        <v>1</v>
      </c>
    </row>
    <row r="2" spans="1:6" x14ac:dyDescent="0.25">
      <c r="A2" s="58" t="s">
        <v>2</v>
      </c>
      <c r="B2" s="58"/>
      <c r="C2" s="1"/>
      <c r="D2" s="1"/>
      <c r="E2" s="1"/>
      <c r="F2" s="2"/>
    </row>
    <row r="3" spans="1:6" x14ac:dyDescent="0.25">
      <c r="A3" s="4"/>
    </row>
    <row r="4" spans="1:6" ht="18.75" x14ac:dyDescent="0.25">
      <c r="A4" s="59" t="s">
        <v>71</v>
      </c>
      <c r="B4" s="59"/>
      <c r="C4" s="59"/>
      <c r="D4" s="59"/>
      <c r="E4" s="59"/>
      <c r="F4" s="59"/>
    </row>
    <row r="5" spans="1:6" x14ac:dyDescent="0.25">
      <c r="A5" s="60"/>
      <c r="B5" s="60"/>
      <c r="C5" s="60"/>
      <c r="D5" s="60"/>
      <c r="E5" s="60"/>
      <c r="F5" s="60"/>
    </row>
    <row r="6" spans="1:6" x14ac:dyDescent="0.25">
      <c r="E6" s="67" t="s">
        <v>3</v>
      </c>
      <c r="F6" s="67"/>
    </row>
    <row r="7" spans="1:6" ht="25.5" customHeight="1" x14ac:dyDescent="0.25">
      <c r="A7" s="61" t="s">
        <v>4</v>
      </c>
      <c r="B7" s="61" t="s">
        <v>5</v>
      </c>
      <c r="C7" s="61" t="s">
        <v>25</v>
      </c>
      <c r="D7" s="61" t="s">
        <v>74</v>
      </c>
      <c r="E7" s="63" t="s">
        <v>6</v>
      </c>
      <c r="F7" s="64"/>
    </row>
    <row r="8" spans="1:6" ht="33" x14ac:dyDescent="0.25">
      <c r="A8" s="62"/>
      <c r="B8" s="62"/>
      <c r="C8" s="62"/>
      <c r="D8" s="62"/>
      <c r="E8" s="26" t="s">
        <v>25</v>
      </c>
      <c r="F8" s="26" t="s">
        <v>7</v>
      </c>
    </row>
    <row r="9" spans="1:6" s="11" customFormat="1" ht="25.5" customHeight="1" x14ac:dyDescent="0.25">
      <c r="A9" s="26" t="s">
        <v>8</v>
      </c>
      <c r="B9" s="7" t="s">
        <v>9</v>
      </c>
      <c r="C9" s="8">
        <v>948067</v>
      </c>
      <c r="D9" s="8">
        <v>428213</v>
      </c>
      <c r="E9" s="9">
        <v>0.45166955499980488</v>
      </c>
      <c r="F9" s="10">
        <v>0.94325030398082721</v>
      </c>
    </row>
    <row r="10" spans="1:6" s="11" customFormat="1" ht="25.5" customHeight="1" x14ac:dyDescent="0.25">
      <c r="A10" s="26" t="s">
        <v>10</v>
      </c>
      <c r="B10" s="7" t="s">
        <v>11</v>
      </c>
      <c r="C10" s="8">
        <v>349395</v>
      </c>
      <c r="D10" s="12">
        <v>107813</v>
      </c>
      <c r="E10" s="9">
        <v>0.30857052905737059</v>
      </c>
      <c r="F10" s="10">
        <v>0.90618958764099722</v>
      </c>
    </row>
    <row r="11" spans="1:6" s="11" customFormat="1" ht="25.5" customHeight="1" x14ac:dyDescent="0.25">
      <c r="A11" s="26" t="s">
        <v>12</v>
      </c>
      <c r="B11" s="7" t="s">
        <v>13</v>
      </c>
      <c r="C11" s="8">
        <v>598672</v>
      </c>
      <c r="D11" s="12">
        <v>181075</v>
      </c>
      <c r="E11" s="9">
        <v>0.30246111393216984</v>
      </c>
      <c r="F11" s="10">
        <v>1.934975422098739</v>
      </c>
    </row>
    <row r="12" spans="1:6" s="11" customFormat="1" ht="25.5" customHeight="1" x14ac:dyDescent="0.25">
      <c r="A12" s="26" t="s">
        <v>14</v>
      </c>
      <c r="B12" s="7" t="s">
        <v>15</v>
      </c>
      <c r="C12" s="8">
        <v>0</v>
      </c>
      <c r="D12" s="13">
        <v>139325</v>
      </c>
      <c r="E12" s="9"/>
      <c r="F12" s="10">
        <v>0.57710150690492168</v>
      </c>
    </row>
    <row r="13" spans="1:6" s="11" customFormat="1" ht="25.5" customHeight="1" x14ac:dyDescent="0.25">
      <c r="A13" s="26" t="s">
        <v>16</v>
      </c>
      <c r="B13" s="7" t="s">
        <v>17</v>
      </c>
      <c r="C13" s="8">
        <v>948067</v>
      </c>
      <c r="D13" s="8">
        <v>337325</v>
      </c>
      <c r="E13" s="9">
        <v>0.35580291266334552</v>
      </c>
      <c r="F13" s="10">
        <v>1.0204127933885299</v>
      </c>
    </row>
    <row r="14" spans="1:6" s="11" customFormat="1" ht="25.5" customHeight="1" x14ac:dyDescent="0.25">
      <c r="A14" s="26" t="s">
        <v>10</v>
      </c>
      <c r="B14" s="7" t="s">
        <v>18</v>
      </c>
      <c r="C14" s="8">
        <v>948067</v>
      </c>
      <c r="D14" s="8">
        <v>283874</v>
      </c>
      <c r="E14" s="9">
        <v>0.2994239858575396</v>
      </c>
      <c r="F14" s="10">
        <v>1.1977906986556848</v>
      </c>
    </row>
    <row r="15" spans="1:6" ht="25.5" customHeight="1" x14ac:dyDescent="0.25">
      <c r="A15" s="14">
        <v>1</v>
      </c>
      <c r="B15" s="15" t="s">
        <v>19</v>
      </c>
      <c r="C15" s="16">
        <v>340275</v>
      </c>
      <c r="D15" s="17">
        <v>131889</v>
      </c>
      <c r="E15" s="18">
        <v>0.38759532730879437</v>
      </c>
      <c r="F15" s="55">
        <v>1.6843846183318221</v>
      </c>
    </row>
    <row r="16" spans="1:6" ht="25.5" customHeight="1" x14ac:dyDescent="0.25">
      <c r="A16" s="14">
        <v>2</v>
      </c>
      <c r="B16" s="15" t="s">
        <v>20</v>
      </c>
      <c r="C16" s="16">
        <v>597126</v>
      </c>
      <c r="D16" s="17">
        <v>151985</v>
      </c>
      <c r="E16" s="18">
        <v>0.25452752015487518</v>
      </c>
      <c r="F16" s="55">
        <v>0.95770556469246426</v>
      </c>
    </row>
    <row r="17" spans="1:6" ht="25.5" customHeight="1" x14ac:dyDescent="0.25">
      <c r="A17" s="14">
        <v>3</v>
      </c>
      <c r="B17" s="15" t="s">
        <v>21</v>
      </c>
      <c r="C17" s="16">
        <v>10666</v>
      </c>
      <c r="D17" s="17"/>
      <c r="E17" s="18">
        <v>0</v>
      </c>
      <c r="F17" s="10"/>
    </row>
    <row r="18" spans="1:6" s="11" customFormat="1" ht="25.5" customHeight="1" x14ac:dyDescent="0.25">
      <c r="A18" s="26" t="s">
        <v>12</v>
      </c>
      <c r="B18" s="7" t="s">
        <v>22</v>
      </c>
      <c r="C18" s="8"/>
      <c r="D18" s="12">
        <v>53451</v>
      </c>
      <c r="E18" s="9"/>
      <c r="F18" s="10">
        <v>0.57118584297759112</v>
      </c>
    </row>
    <row r="19" spans="1:6" ht="26.25" customHeight="1" x14ac:dyDescent="0.25">
      <c r="B19" s="65" t="s">
        <v>23</v>
      </c>
      <c r="C19" s="65"/>
      <c r="D19" s="65"/>
      <c r="E19" s="65"/>
      <c r="F19" s="65"/>
    </row>
    <row r="20" spans="1:6" x14ac:dyDescent="0.25">
      <c r="B20" s="66"/>
      <c r="C20" s="66"/>
      <c r="D20" s="66"/>
      <c r="E20" s="66"/>
      <c r="F20" s="66"/>
    </row>
    <row r="21" spans="1:6" x14ac:dyDescent="0.25">
      <c r="B21" s="66"/>
      <c r="C21" s="66"/>
      <c r="D21" s="66"/>
      <c r="E21" s="66"/>
      <c r="F21" s="66"/>
    </row>
    <row r="22" spans="1:6" x14ac:dyDescent="0.25">
      <c r="B22" s="19"/>
      <c r="C22" s="19"/>
      <c r="D22" s="19"/>
      <c r="E22" s="19"/>
      <c r="F22" s="19"/>
    </row>
    <row r="23" spans="1:6" x14ac:dyDescent="0.25">
      <c r="B23" s="19"/>
      <c r="C23" s="19"/>
      <c r="D23" s="19"/>
      <c r="E23" s="19"/>
      <c r="F23" s="19"/>
    </row>
    <row r="24" spans="1:6" x14ac:dyDescent="0.25">
      <c r="B24" s="19"/>
      <c r="C24" s="19"/>
      <c r="D24" s="19"/>
      <c r="E24" s="19"/>
      <c r="F24" s="19"/>
    </row>
    <row r="25" spans="1:6" x14ac:dyDescent="0.25">
      <c r="B25" s="19"/>
      <c r="C25" s="19"/>
      <c r="D25" s="19"/>
      <c r="E25" s="19"/>
      <c r="F25" s="19"/>
    </row>
    <row r="26" spans="1:6" x14ac:dyDescent="0.25">
      <c r="B26" s="66"/>
      <c r="C26" s="66"/>
      <c r="D26" s="66"/>
      <c r="E26" s="66"/>
      <c r="F26" s="66"/>
    </row>
  </sheetData>
  <mergeCells count="14">
    <mergeCell ref="B19:F19"/>
    <mergeCell ref="B20:F20"/>
    <mergeCell ref="B21:F21"/>
    <mergeCell ref="B26:F26"/>
    <mergeCell ref="A1:B1"/>
    <mergeCell ref="A2:B2"/>
    <mergeCell ref="A4:F4"/>
    <mergeCell ref="A5:F5"/>
    <mergeCell ref="E6:F6"/>
    <mergeCell ref="A7:A8"/>
    <mergeCell ref="B7:B8"/>
    <mergeCell ref="C7:C8"/>
    <mergeCell ref="D7:D8"/>
    <mergeCell ref="E7:F7"/>
  </mergeCells>
  <pageMargins left="0.7" right="0.7" top="0.75" bottom="0.75" header="0.3" footer="0.3"/>
  <pageSetup paperSize="9" scale="66" fitToHeight="10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topLeftCell="A8" zoomScaleNormal="100" workbookViewId="0">
      <selection activeCell="G9" sqref="G9:G25"/>
    </sheetView>
  </sheetViews>
  <sheetFormatPr defaultColWidth="10" defaultRowHeight="21.95" customHeight="1" x14ac:dyDescent="0.25"/>
  <cols>
    <col min="1" max="1" width="5.7109375" style="24" customWidth="1"/>
    <col min="2" max="2" width="28.28515625" style="21" customWidth="1"/>
    <col min="3" max="3" width="10.85546875" style="20" customWidth="1"/>
    <col min="4" max="4" width="14.5703125" style="20" customWidth="1"/>
    <col min="5" max="5" width="12.140625" style="22" customWidth="1"/>
    <col min="6" max="6" width="12.42578125" style="22" customWidth="1"/>
    <col min="7" max="16384" width="10" style="21"/>
  </cols>
  <sheetData>
    <row r="1" spans="1:6" ht="15.75" x14ac:dyDescent="0.25">
      <c r="A1" s="69" t="s">
        <v>26</v>
      </c>
      <c r="B1" s="69"/>
      <c r="E1" s="70" t="s">
        <v>27</v>
      </c>
      <c r="F1" s="70"/>
    </row>
    <row r="2" spans="1:6" ht="15.75" x14ac:dyDescent="0.25">
      <c r="A2" s="69" t="s">
        <v>28</v>
      </c>
      <c r="B2" s="69"/>
    </row>
    <row r="3" spans="1:6" ht="18.75" x14ac:dyDescent="0.25">
      <c r="A3" s="23"/>
      <c r="B3" s="23"/>
      <c r="C3" s="23"/>
      <c r="D3" s="23"/>
    </row>
    <row r="4" spans="1:6" ht="18.75" x14ac:dyDescent="0.25">
      <c r="A4" s="71" t="s">
        <v>72</v>
      </c>
      <c r="B4" s="71"/>
      <c r="C4" s="71"/>
      <c r="D4" s="71"/>
      <c r="E4" s="71"/>
      <c r="F4" s="71"/>
    </row>
    <row r="5" spans="1:6" ht="18.75" x14ac:dyDescent="0.25">
      <c r="A5" s="72"/>
      <c r="B5" s="72"/>
      <c r="C5" s="72"/>
      <c r="D5" s="72"/>
    </row>
    <row r="6" spans="1:6" ht="15.75" x14ac:dyDescent="0.25">
      <c r="B6" s="25"/>
      <c r="C6" s="21"/>
      <c r="D6" s="21"/>
      <c r="E6" s="73" t="s">
        <v>29</v>
      </c>
      <c r="F6" s="73"/>
    </row>
    <row r="7" spans="1:6" s="27" customFormat="1" ht="36" customHeight="1" x14ac:dyDescent="0.25">
      <c r="A7" s="74" t="s">
        <v>4</v>
      </c>
      <c r="B7" s="74" t="s">
        <v>5</v>
      </c>
      <c r="C7" s="74" t="s">
        <v>25</v>
      </c>
      <c r="D7" s="75" t="s">
        <v>74</v>
      </c>
      <c r="E7" s="75" t="s">
        <v>30</v>
      </c>
      <c r="F7" s="75"/>
    </row>
    <row r="8" spans="1:6" s="27" customFormat="1" ht="57" customHeight="1" x14ac:dyDescent="0.25">
      <c r="A8" s="74"/>
      <c r="B8" s="74"/>
      <c r="C8" s="74"/>
      <c r="D8" s="75"/>
      <c r="E8" s="26" t="s">
        <v>25</v>
      </c>
      <c r="F8" s="26" t="s">
        <v>7</v>
      </c>
    </row>
    <row r="9" spans="1:6" ht="31.5" x14ac:dyDescent="0.25">
      <c r="A9" s="28" t="s">
        <v>8</v>
      </c>
      <c r="B9" s="29" t="s">
        <v>31</v>
      </c>
      <c r="C9" s="30">
        <v>371000</v>
      </c>
      <c r="D9" s="30">
        <v>112259</v>
      </c>
      <c r="E9" s="31">
        <v>0.30258490566037738</v>
      </c>
      <c r="F9" s="31">
        <v>1.4314003009206131</v>
      </c>
    </row>
    <row r="10" spans="1:6" s="27" customFormat="1" ht="21.75" customHeight="1" x14ac:dyDescent="0.25">
      <c r="A10" s="28">
        <v>1</v>
      </c>
      <c r="B10" s="29" t="s">
        <v>32</v>
      </c>
      <c r="C10" s="30">
        <v>371000</v>
      </c>
      <c r="D10" s="30">
        <v>112259</v>
      </c>
      <c r="E10" s="37">
        <v>0.30258490566037738</v>
      </c>
      <c r="F10" s="31">
        <v>1.4314003009206131</v>
      </c>
    </row>
    <row r="11" spans="1:6" ht="21.75" customHeight="1" x14ac:dyDescent="0.25">
      <c r="A11" s="32">
        <v>1</v>
      </c>
      <c r="B11" s="33" t="s">
        <v>33</v>
      </c>
      <c r="C11" s="34">
        <v>800</v>
      </c>
      <c r="D11" s="34">
        <v>2</v>
      </c>
      <c r="E11" s="31">
        <v>2.5000000000000001E-3</v>
      </c>
      <c r="F11" s="31"/>
    </row>
    <row r="12" spans="1:6" ht="21.75" customHeight="1" x14ac:dyDescent="0.25">
      <c r="A12" s="32">
        <v>2</v>
      </c>
      <c r="B12" s="33" t="s">
        <v>34</v>
      </c>
      <c r="C12" s="34">
        <v>24000</v>
      </c>
      <c r="D12" s="34">
        <v>5864</v>
      </c>
      <c r="E12" s="31">
        <v>0.24433333333333335</v>
      </c>
      <c r="F12" s="31">
        <v>0.95942408376963351</v>
      </c>
    </row>
    <row r="13" spans="1:6" ht="21.75" customHeight="1" x14ac:dyDescent="0.25">
      <c r="A13" s="32">
        <v>3</v>
      </c>
      <c r="B13" s="33" t="s">
        <v>35</v>
      </c>
      <c r="C13" s="34">
        <v>7200</v>
      </c>
      <c r="D13" s="34">
        <v>2700</v>
      </c>
      <c r="E13" s="31">
        <v>0.375</v>
      </c>
      <c r="F13" s="31">
        <v>1.4794520547945205</v>
      </c>
    </row>
    <row r="14" spans="1:6" ht="21.75" customHeight="1" x14ac:dyDescent="0.25">
      <c r="A14" s="32">
        <v>4</v>
      </c>
      <c r="B14" s="33" t="s">
        <v>36</v>
      </c>
      <c r="C14" s="34">
        <v>32000</v>
      </c>
      <c r="D14" s="34">
        <v>9180</v>
      </c>
      <c r="E14" s="31">
        <v>0.28687499999999999</v>
      </c>
      <c r="F14" s="31">
        <v>0.95644926026255472</v>
      </c>
    </row>
    <row r="15" spans="1:6" ht="21.75" customHeight="1" x14ac:dyDescent="0.25">
      <c r="A15" s="32">
        <v>5</v>
      </c>
      <c r="B15" s="33" t="s">
        <v>37</v>
      </c>
      <c r="C15" s="34">
        <v>3300</v>
      </c>
      <c r="D15" s="34">
        <v>283</v>
      </c>
      <c r="E15" s="31">
        <v>8.5757575757575755E-2</v>
      </c>
      <c r="F15" s="31">
        <v>0.4394409937888199</v>
      </c>
    </row>
    <row r="16" spans="1:6" ht="21.75" customHeight="1" x14ac:dyDescent="0.25">
      <c r="A16" s="32">
        <v>6</v>
      </c>
      <c r="B16" s="33" t="s">
        <v>38</v>
      </c>
      <c r="C16" s="34">
        <v>600</v>
      </c>
      <c r="D16" s="34">
        <v>377</v>
      </c>
      <c r="E16" s="31">
        <v>0.6283333333333333</v>
      </c>
      <c r="F16" s="31">
        <v>1.2651006711409396</v>
      </c>
    </row>
    <row r="17" spans="1:6" ht="21.75" customHeight="1" x14ac:dyDescent="0.25">
      <c r="A17" s="32">
        <v>7</v>
      </c>
      <c r="B17" s="33" t="s">
        <v>39</v>
      </c>
      <c r="C17" s="34">
        <v>1100</v>
      </c>
      <c r="D17" s="34">
        <v>3040</v>
      </c>
      <c r="E17" s="31">
        <v>2.7636363636363637</v>
      </c>
      <c r="F17" s="31">
        <v>67.555555555555557</v>
      </c>
    </row>
    <row r="18" spans="1:6" ht="21.75" customHeight="1" x14ac:dyDescent="0.25">
      <c r="A18" s="32">
        <v>8</v>
      </c>
      <c r="B18" s="33" t="s">
        <v>40</v>
      </c>
      <c r="C18" s="34">
        <v>4000</v>
      </c>
      <c r="D18" s="34">
        <v>1274</v>
      </c>
      <c r="E18" s="31">
        <v>0.31850000000000001</v>
      </c>
      <c r="F18" s="31">
        <v>3.6714697406340058</v>
      </c>
    </row>
    <row r="19" spans="1:6" ht="21.75" customHeight="1" x14ac:dyDescent="0.25">
      <c r="A19" s="32">
        <v>9</v>
      </c>
      <c r="B19" s="33" t="s">
        <v>41</v>
      </c>
      <c r="C19" s="34">
        <v>290000</v>
      </c>
      <c r="D19" s="34">
        <v>87146</v>
      </c>
      <c r="E19" s="31">
        <v>0.30050344827586206</v>
      </c>
      <c r="F19" s="31">
        <v>1.5158462341276744</v>
      </c>
    </row>
    <row r="20" spans="1:6" ht="21.75" customHeight="1" x14ac:dyDescent="0.25">
      <c r="A20" s="32">
        <v>10</v>
      </c>
      <c r="B20" s="33" t="s">
        <v>42</v>
      </c>
      <c r="C20" s="34">
        <v>1500</v>
      </c>
      <c r="D20" s="34">
        <v>863</v>
      </c>
      <c r="E20" s="31">
        <v>0.57533333333333336</v>
      </c>
      <c r="F20" s="31">
        <v>1.1064102564102565</v>
      </c>
    </row>
    <row r="21" spans="1:6" ht="21.75" customHeight="1" x14ac:dyDescent="0.25">
      <c r="A21" s="32">
        <v>11</v>
      </c>
      <c r="B21" s="33" t="s">
        <v>43</v>
      </c>
      <c r="C21" s="34">
        <v>6500</v>
      </c>
      <c r="D21" s="34">
        <v>1530</v>
      </c>
      <c r="E21" s="31">
        <v>0.23538461538461539</v>
      </c>
      <c r="F21" s="31">
        <v>1.1888111888111887</v>
      </c>
    </row>
    <row r="22" spans="1:6" s="27" customFormat="1" ht="21.75" customHeight="1" x14ac:dyDescent="0.25">
      <c r="A22" s="28" t="s">
        <v>12</v>
      </c>
      <c r="B22" s="35" t="s">
        <v>44</v>
      </c>
      <c r="C22" s="30"/>
      <c r="D22" s="34"/>
      <c r="E22" s="31"/>
      <c r="F22" s="31"/>
    </row>
    <row r="23" spans="1:6" s="27" customFormat="1" ht="47.25" x14ac:dyDescent="0.25">
      <c r="A23" s="28" t="s">
        <v>16</v>
      </c>
      <c r="B23" s="35" t="s">
        <v>45</v>
      </c>
      <c r="C23" s="36">
        <v>349395</v>
      </c>
      <c r="D23" s="36">
        <v>107813</v>
      </c>
      <c r="E23" s="37">
        <v>0.30857052905737059</v>
      </c>
      <c r="F23" s="31">
        <v>1.4332260980538125</v>
      </c>
    </row>
    <row r="24" spans="1:6" ht="24" customHeight="1" x14ac:dyDescent="0.25">
      <c r="A24" s="32">
        <v>1</v>
      </c>
      <c r="B24" s="33" t="s">
        <v>46</v>
      </c>
      <c r="C24" s="38">
        <v>343795</v>
      </c>
      <c r="D24" s="34">
        <v>106570</v>
      </c>
      <c r="E24" s="31">
        <v>0.30998123881964545</v>
      </c>
      <c r="F24" s="31">
        <v>76.449067431850793</v>
      </c>
    </row>
    <row r="25" spans="1:6" ht="31.5" x14ac:dyDescent="0.25">
      <c r="A25" s="32">
        <v>2</v>
      </c>
      <c r="B25" s="33" t="s">
        <v>47</v>
      </c>
      <c r="C25" s="38">
        <v>5600</v>
      </c>
      <c r="D25" s="34">
        <v>1243</v>
      </c>
      <c r="E25" s="31">
        <v>0.22196428571428573</v>
      </c>
      <c r="F25" s="31">
        <v>1.6835974536096438E-2</v>
      </c>
    </row>
    <row r="26" spans="1:6" ht="24" customHeight="1" x14ac:dyDescent="0.25">
      <c r="C26" s="21"/>
      <c r="D26" s="68" t="s">
        <v>48</v>
      </c>
      <c r="E26" s="68"/>
      <c r="F26" s="68"/>
    </row>
    <row r="27" spans="1:6" s="27" customFormat="1" ht="15.75" x14ac:dyDescent="0.25">
      <c r="A27" s="39"/>
      <c r="B27" s="21"/>
      <c r="C27" s="20"/>
      <c r="D27" s="20"/>
      <c r="E27" s="40"/>
      <c r="F27" s="40"/>
    </row>
    <row r="28" spans="1:6" s="27" customFormat="1" ht="15.75" x14ac:dyDescent="0.25">
      <c r="A28" s="39"/>
      <c r="B28" s="21"/>
      <c r="C28" s="20"/>
      <c r="D28" s="20"/>
      <c r="E28" s="40"/>
      <c r="F28" s="40"/>
    </row>
    <row r="29" spans="1:6" s="27" customFormat="1" ht="15.75" x14ac:dyDescent="0.25">
      <c r="A29" s="39"/>
      <c r="B29" s="21"/>
      <c r="C29" s="20"/>
      <c r="D29" s="20"/>
      <c r="E29" s="40"/>
      <c r="F29" s="40"/>
    </row>
    <row r="30" spans="1:6" s="27" customFormat="1" ht="15.75" x14ac:dyDescent="0.25">
      <c r="A30" s="39"/>
      <c r="B30" s="21"/>
      <c r="C30" s="20"/>
      <c r="D30" s="20"/>
      <c r="E30" s="40"/>
      <c r="F30" s="40"/>
    </row>
    <row r="31" spans="1:6" s="27" customFormat="1" ht="15.75" x14ac:dyDescent="0.25">
      <c r="A31" s="39"/>
      <c r="B31" s="21"/>
      <c r="C31" s="20"/>
      <c r="D31" s="20"/>
      <c r="E31" s="40"/>
      <c r="F31" s="40"/>
    </row>
  </sheetData>
  <mergeCells count="12">
    <mergeCell ref="D26:F26"/>
    <mergeCell ref="A1:B1"/>
    <mergeCell ref="E1:F1"/>
    <mergeCell ref="A2:B2"/>
    <mergeCell ref="A4:F4"/>
    <mergeCell ref="A5:D5"/>
    <mergeCell ref="E6:F6"/>
    <mergeCell ref="A7:A8"/>
    <mergeCell ref="B7:B8"/>
    <mergeCell ref="C7:C8"/>
    <mergeCell ref="D7:D8"/>
    <mergeCell ref="E7:F7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J10" sqref="J10"/>
    </sheetView>
  </sheetViews>
  <sheetFormatPr defaultColWidth="10" defaultRowHeight="21.95" customHeight="1" x14ac:dyDescent="0.25"/>
  <cols>
    <col min="1" max="1" width="5.7109375" style="24" customWidth="1"/>
    <col min="2" max="2" width="35.85546875" style="21" customWidth="1"/>
    <col min="3" max="3" width="10.7109375" style="20" customWidth="1"/>
    <col min="4" max="4" width="12.42578125" style="20" customWidth="1"/>
    <col min="5" max="5" width="11.140625" style="22" customWidth="1"/>
    <col min="6" max="6" width="10.85546875" style="22" customWidth="1"/>
    <col min="7" max="16384" width="10" style="21"/>
  </cols>
  <sheetData>
    <row r="1" spans="1:6" ht="15.75" x14ac:dyDescent="0.25">
      <c r="A1" s="69" t="s">
        <v>26</v>
      </c>
      <c r="B1" s="69"/>
      <c r="E1" s="70" t="s">
        <v>49</v>
      </c>
      <c r="F1" s="70"/>
    </row>
    <row r="2" spans="1:6" ht="15.75" x14ac:dyDescent="0.25">
      <c r="A2" s="69" t="s">
        <v>28</v>
      </c>
      <c r="B2" s="69"/>
    </row>
    <row r="3" spans="1:6" ht="18.75" x14ac:dyDescent="0.25">
      <c r="A3" s="23"/>
      <c r="B3" s="23"/>
      <c r="C3" s="23"/>
      <c r="D3" s="23"/>
    </row>
    <row r="4" spans="1:6" ht="18.75" x14ac:dyDescent="0.25">
      <c r="A4" s="71" t="s">
        <v>73</v>
      </c>
      <c r="B4" s="71"/>
      <c r="C4" s="71"/>
      <c r="D4" s="71"/>
      <c r="E4" s="71"/>
      <c r="F4" s="71"/>
    </row>
    <row r="5" spans="1:6" ht="18.75" x14ac:dyDescent="0.25">
      <c r="A5" s="72"/>
      <c r="B5" s="72"/>
      <c r="C5" s="72"/>
      <c r="D5" s="72"/>
    </row>
    <row r="6" spans="1:6" ht="15.75" x14ac:dyDescent="0.25">
      <c r="B6" s="25"/>
      <c r="C6" s="21"/>
      <c r="D6" s="21"/>
      <c r="E6" s="73" t="s">
        <v>29</v>
      </c>
      <c r="F6" s="73"/>
    </row>
    <row r="7" spans="1:6" s="27" customFormat="1" ht="36" customHeight="1" x14ac:dyDescent="0.25">
      <c r="A7" s="74" t="s">
        <v>4</v>
      </c>
      <c r="B7" s="74" t="s">
        <v>5</v>
      </c>
      <c r="C7" s="74" t="s">
        <v>25</v>
      </c>
      <c r="D7" s="75" t="s">
        <v>74</v>
      </c>
      <c r="E7" s="75" t="s">
        <v>6</v>
      </c>
      <c r="F7" s="75"/>
    </row>
    <row r="8" spans="1:6" s="27" customFormat="1" ht="49.5" x14ac:dyDescent="0.25">
      <c r="A8" s="74"/>
      <c r="B8" s="74"/>
      <c r="C8" s="74"/>
      <c r="D8" s="75"/>
      <c r="E8" s="26" t="s">
        <v>25</v>
      </c>
      <c r="F8" s="26" t="s">
        <v>7</v>
      </c>
    </row>
    <row r="9" spans="1:6" s="27" customFormat="1" ht="24" customHeight="1" x14ac:dyDescent="0.25">
      <c r="A9" s="77" t="s">
        <v>17</v>
      </c>
      <c r="B9" s="77"/>
      <c r="C9" s="57">
        <v>948067</v>
      </c>
      <c r="D9" s="57">
        <v>354688</v>
      </c>
      <c r="E9" s="37">
        <v>0.37411701915581913</v>
      </c>
      <c r="F9" s="37">
        <v>0.87392788064702909</v>
      </c>
    </row>
    <row r="10" spans="1:6" s="27" customFormat="1" ht="31.5" x14ac:dyDescent="0.25">
      <c r="A10" s="42" t="s">
        <v>8</v>
      </c>
      <c r="B10" s="43" t="s">
        <v>50</v>
      </c>
      <c r="C10" s="41">
        <v>948067</v>
      </c>
      <c r="D10" s="41">
        <v>283874</v>
      </c>
      <c r="E10" s="37">
        <v>0.2994239858575396</v>
      </c>
      <c r="F10" s="37">
        <v>0.93266703464227518</v>
      </c>
    </row>
    <row r="11" spans="1:6" s="27" customFormat="1" ht="24" customHeight="1" x14ac:dyDescent="0.25">
      <c r="A11" s="42" t="s">
        <v>10</v>
      </c>
      <c r="B11" s="43" t="s">
        <v>19</v>
      </c>
      <c r="C11" s="41">
        <v>340275</v>
      </c>
      <c r="D11" s="41">
        <v>131889</v>
      </c>
      <c r="E11" s="37">
        <v>0.38759532730879437</v>
      </c>
      <c r="F11" s="37">
        <v>0.85105600402655979</v>
      </c>
    </row>
    <row r="12" spans="1:6" ht="24" customHeight="1" x14ac:dyDescent="0.25">
      <c r="A12" s="47">
        <v>1</v>
      </c>
      <c r="B12" s="56" t="s">
        <v>51</v>
      </c>
      <c r="C12" s="44">
        <v>340275</v>
      </c>
      <c r="D12" s="44">
        <v>131889</v>
      </c>
      <c r="E12" s="31">
        <v>0.38759532730879437</v>
      </c>
      <c r="F12" s="31">
        <v>0.85105600402655979</v>
      </c>
    </row>
    <row r="13" spans="1:6" ht="24" customHeight="1" x14ac:dyDescent="0.25">
      <c r="A13" s="47">
        <v>2</v>
      </c>
      <c r="B13" s="56" t="s">
        <v>52</v>
      </c>
      <c r="C13" s="44">
        <v>0</v>
      </c>
      <c r="D13" s="44"/>
      <c r="E13" s="31"/>
      <c r="F13" s="31"/>
    </row>
    <row r="14" spans="1:6" s="27" customFormat="1" ht="24" customHeight="1" x14ac:dyDescent="0.25">
      <c r="A14" s="42" t="s">
        <v>12</v>
      </c>
      <c r="B14" s="45" t="s">
        <v>20</v>
      </c>
      <c r="C14" s="46">
        <v>597126</v>
      </c>
      <c r="D14" s="46">
        <v>151985</v>
      </c>
      <c r="E14" s="37"/>
      <c r="F14" s="37">
        <v>1.0173229716794849</v>
      </c>
    </row>
    <row r="15" spans="1:6" ht="24" customHeight="1" x14ac:dyDescent="0.25">
      <c r="A15" s="47">
        <v>1</v>
      </c>
      <c r="B15" s="48" t="s">
        <v>53</v>
      </c>
      <c r="C15" s="49">
        <v>15362</v>
      </c>
      <c r="D15" s="44">
        <v>4996</v>
      </c>
      <c r="E15" s="31">
        <v>0.3252180705637287</v>
      </c>
      <c r="F15" s="31">
        <v>1.0977807075368051</v>
      </c>
    </row>
    <row r="16" spans="1:6" ht="24" customHeight="1" x14ac:dyDescent="0.25">
      <c r="A16" s="47">
        <v>2</v>
      </c>
      <c r="B16" s="48" t="s">
        <v>54</v>
      </c>
      <c r="C16" s="49">
        <v>311595</v>
      </c>
      <c r="D16" s="44">
        <v>74091</v>
      </c>
      <c r="E16" s="31">
        <v>0.23777981033071777</v>
      </c>
      <c r="F16" s="31">
        <v>1.0125456110860562</v>
      </c>
    </row>
    <row r="17" spans="1:7" ht="24" customHeight="1" x14ac:dyDescent="0.25">
      <c r="A17" s="47">
        <v>3</v>
      </c>
      <c r="B17" s="48" t="s">
        <v>55</v>
      </c>
      <c r="C17" s="50">
        <v>23409</v>
      </c>
      <c r="D17" s="44">
        <v>5785</v>
      </c>
      <c r="E17" s="31">
        <v>0.24712717330941092</v>
      </c>
      <c r="F17" s="31">
        <v>0.9350250525294973</v>
      </c>
    </row>
    <row r="18" spans="1:7" s="27" customFormat="1" ht="24" customHeight="1" x14ac:dyDescent="0.25">
      <c r="A18" s="47">
        <v>4</v>
      </c>
      <c r="B18" s="48" t="s">
        <v>56</v>
      </c>
      <c r="C18" s="50">
        <v>5985</v>
      </c>
      <c r="D18" s="44">
        <v>1446</v>
      </c>
      <c r="E18" s="31">
        <v>0.24160401002506265</v>
      </c>
      <c r="F18" s="31">
        <v>1.2717678100263852</v>
      </c>
    </row>
    <row r="19" spans="1:7" s="27" customFormat="1" ht="24" customHeight="1" x14ac:dyDescent="0.25">
      <c r="A19" s="47">
        <v>5</v>
      </c>
      <c r="B19" s="48" t="s">
        <v>57</v>
      </c>
      <c r="C19" s="50">
        <v>165</v>
      </c>
      <c r="D19" s="44">
        <v>65</v>
      </c>
      <c r="E19" s="31">
        <v>0.39393939393939392</v>
      </c>
      <c r="F19" s="31">
        <v>0.5803571428571429</v>
      </c>
    </row>
    <row r="20" spans="1:7" s="27" customFormat="1" ht="24" customHeight="1" x14ac:dyDescent="0.25">
      <c r="A20" s="47">
        <v>6</v>
      </c>
      <c r="B20" s="48" t="s">
        <v>58</v>
      </c>
      <c r="C20" s="50">
        <v>57705</v>
      </c>
      <c r="D20" s="44">
        <v>15557</v>
      </c>
      <c r="E20" s="31">
        <v>0.26959535568841519</v>
      </c>
      <c r="F20" s="31">
        <v>1.220156862745098</v>
      </c>
    </row>
    <row r="21" spans="1:7" s="27" customFormat="1" ht="24" customHeight="1" x14ac:dyDescent="0.25">
      <c r="A21" s="47">
        <v>7</v>
      </c>
      <c r="B21" s="48" t="s">
        <v>59</v>
      </c>
      <c r="C21" s="50">
        <v>29933</v>
      </c>
      <c r="D21" s="44">
        <v>5737</v>
      </c>
      <c r="E21" s="31">
        <v>0.19166137707546854</v>
      </c>
      <c r="F21" s="31">
        <v>1.1895086046029442</v>
      </c>
    </row>
    <row r="22" spans="1:7" s="27" customFormat="1" ht="31.5" x14ac:dyDescent="0.25">
      <c r="A22" s="52">
        <v>8</v>
      </c>
      <c r="B22" s="48" t="s">
        <v>60</v>
      </c>
      <c r="C22" s="50">
        <v>3480</v>
      </c>
      <c r="D22" s="44">
        <v>1485</v>
      </c>
      <c r="E22" s="31">
        <v>0.42672413793103448</v>
      </c>
      <c r="F22" s="31">
        <v>1.7010309278350515</v>
      </c>
    </row>
    <row r="23" spans="1:7" ht="31.5" x14ac:dyDescent="0.25">
      <c r="A23" s="47">
        <v>9</v>
      </c>
      <c r="B23" s="48" t="s">
        <v>61</v>
      </c>
      <c r="C23" s="50">
        <v>135512</v>
      </c>
      <c r="D23" s="44">
        <v>42234</v>
      </c>
      <c r="E23" s="31">
        <v>0.31166243579904362</v>
      </c>
      <c r="F23" s="31">
        <v>0.98608452019612425</v>
      </c>
    </row>
    <row r="24" spans="1:7" ht="24" customHeight="1" x14ac:dyDescent="0.25">
      <c r="A24" s="52">
        <v>10</v>
      </c>
      <c r="B24" s="48" t="s">
        <v>62</v>
      </c>
      <c r="C24" s="50">
        <v>11402</v>
      </c>
      <c r="D24" s="44">
        <v>589</v>
      </c>
      <c r="E24" s="31">
        <v>5.1657603929135237E-2</v>
      </c>
      <c r="F24" s="31">
        <v>0.198919284025667</v>
      </c>
    </row>
    <row r="25" spans="1:7" ht="24" customHeight="1" x14ac:dyDescent="0.25">
      <c r="A25" s="52">
        <v>11</v>
      </c>
      <c r="B25" s="48" t="s">
        <v>68</v>
      </c>
      <c r="C25" s="50">
        <v>2578</v>
      </c>
      <c r="D25" s="44"/>
      <c r="E25" s="31"/>
      <c r="F25" s="31"/>
    </row>
    <row r="26" spans="1:7" s="27" customFormat="1" ht="24" customHeight="1" x14ac:dyDescent="0.25">
      <c r="A26" s="42" t="s">
        <v>14</v>
      </c>
      <c r="B26" s="45" t="s">
        <v>63</v>
      </c>
      <c r="C26" s="53">
        <v>10666</v>
      </c>
      <c r="D26" s="44"/>
      <c r="E26" s="31">
        <v>0</v>
      </c>
      <c r="F26" s="31">
        <v>0</v>
      </c>
    </row>
    <row r="27" spans="1:7" ht="31.5" x14ac:dyDescent="0.25">
      <c r="A27" s="42" t="s">
        <v>16</v>
      </c>
      <c r="B27" s="45" t="s">
        <v>64</v>
      </c>
      <c r="C27" s="50"/>
      <c r="D27" s="44">
        <v>70814</v>
      </c>
      <c r="E27" s="31"/>
      <c r="F27" s="31">
        <v>0.69776424566693274</v>
      </c>
      <c r="G27" s="54"/>
    </row>
    <row r="28" spans="1:7" ht="32.25" customHeight="1" x14ac:dyDescent="0.25">
      <c r="D28" s="78" t="s">
        <v>48</v>
      </c>
      <c r="E28" s="78"/>
      <c r="F28" s="78"/>
    </row>
    <row r="29" spans="1:7" ht="21.95" customHeight="1" x14ac:dyDescent="0.25">
      <c r="G29" s="54"/>
    </row>
  </sheetData>
  <mergeCells count="13">
    <mergeCell ref="E6:F6"/>
    <mergeCell ref="A1:B1"/>
    <mergeCell ref="E1:F1"/>
    <mergeCell ref="A2:B2"/>
    <mergeCell ref="A4:F4"/>
    <mergeCell ref="A5:D5"/>
    <mergeCell ref="D28:F28"/>
    <mergeCell ref="A7:A8"/>
    <mergeCell ref="B7:B8"/>
    <mergeCell ref="C7:C8"/>
    <mergeCell ref="D7:D8"/>
    <mergeCell ref="E7:F7"/>
    <mergeCell ref="A9:B9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2FEA28-161A-4E4C-8D7D-1D29E8855D2B}"/>
</file>

<file path=customXml/itemProps2.xml><?xml version="1.0" encoding="utf-8"?>
<ds:datastoreItem xmlns:ds="http://schemas.openxmlformats.org/officeDocument/2006/customXml" ds:itemID="{A3048131-D936-4E5B-A33C-C17DA5F0EED6}"/>
</file>

<file path=customXml/itemProps3.xml><?xml version="1.0" encoding="utf-8"?>
<ds:datastoreItem xmlns:ds="http://schemas.openxmlformats.org/officeDocument/2006/customXml" ds:itemID="{6C856A9D-D7A8-4690-B07F-D05A899D2D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Can doi QI</vt:lpstr>
      <vt:lpstr>thu Quý I</vt:lpstr>
      <vt:lpstr>Chi quý I</vt:lpstr>
      <vt:lpstr>Cân doi Quiy II</vt:lpstr>
      <vt:lpstr>CD 9 thang</vt:lpstr>
      <vt:lpstr>thu 9 thang</vt:lpstr>
      <vt:lpstr>chi 9 thang</vt:lpstr>
      <vt:lpstr>'Can doi QI'!Print_Area</vt:lpstr>
      <vt:lpstr>'Cân doi Quiy II'!Print_Area</vt:lpstr>
      <vt:lpstr>'CD 9 thang'!Print_Area</vt:lpstr>
      <vt:lpstr>'Chi quý I'!Print_Area</vt:lpstr>
      <vt:lpstr>'thu 9 thang'!Print_Area</vt:lpstr>
      <vt:lpstr>'thu Quý 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VOSTRO3671</dc:creator>
  <cp:lastModifiedBy>VOSTRO3671</cp:lastModifiedBy>
  <cp:lastPrinted>2020-11-04T01:22:00Z</cp:lastPrinted>
  <dcterms:created xsi:type="dcterms:W3CDTF">2020-10-08T07:09:44Z</dcterms:created>
  <dcterms:modified xsi:type="dcterms:W3CDTF">2020-11-17T02:31:56Z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